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入力シート" sheetId="1" r:id="rId1"/>
    <sheet name="参加登録" sheetId="2" r:id="rId2"/>
    <sheet name="健康チェックシート（初回時）" sheetId="3" r:id="rId3"/>
    <sheet name="変更届" sheetId="4" r:id="rId4"/>
    <sheet name="健康チェックシート (変更届時)" sheetId="5" r:id="rId5"/>
    <sheet name="Sheet1" sheetId="6" r:id="rId6"/>
  </sheets>
  <definedNames>
    <definedName name="_xlnm.Print_Area" localSheetId="0">'入力シート'!$A$3:$K$33</definedName>
  </definedNames>
  <calcPr fullCalcOnLoad="1"/>
</workbook>
</file>

<file path=xl/sharedStrings.xml><?xml version="1.0" encoding="utf-8"?>
<sst xmlns="http://schemas.openxmlformats.org/spreadsheetml/2006/main" count="351" uniqueCount="168">
  <si>
    <t>〒</t>
  </si>
  <si>
    <t>フリガナ</t>
  </si>
  <si>
    <t>チーム名</t>
  </si>
  <si>
    <t>〒</t>
  </si>
  <si>
    <t>都道府県加盟団体名：</t>
  </si>
  <si>
    <t>生年月日</t>
  </si>
  <si>
    <t>性別</t>
  </si>
  <si>
    <t>歳</t>
  </si>
  <si>
    <t>ク ラ ス</t>
  </si>
  <si>
    <t>住　所</t>
  </si>
  <si>
    <t>血液型</t>
  </si>
  <si>
    <t>年　齢</t>
  </si>
  <si>
    <t>℡</t>
  </si>
  <si>
    <t>競技者</t>
  </si>
  <si>
    <t>血液</t>
  </si>
  <si>
    <t>氏　　　　　　　　　　　名</t>
  </si>
  <si>
    <r>
      <t>申込・参加料〆切日：20</t>
    </r>
    <r>
      <rPr>
        <i/>
        <sz val="9"/>
        <rFont val="游ゴシック"/>
        <family val="3"/>
      </rPr>
      <t>21</t>
    </r>
    <r>
      <rPr>
        <i/>
        <sz val="9"/>
        <rFont val="ＨＧｺﾞｼｯｸE-PRO"/>
        <family val="3"/>
      </rPr>
      <t>年</t>
    </r>
    <r>
      <rPr>
        <i/>
        <sz val="9"/>
        <rFont val="游ゴシック"/>
        <family val="3"/>
      </rPr>
      <t>7</t>
    </r>
    <r>
      <rPr>
        <i/>
        <sz val="9"/>
        <rFont val="ＨＧｺﾞｼｯｸE-PRO"/>
        <family val="3"/>
      </rPr>
      <t>月</t>
    </r>
    <r>
      <rPr>
        <i/>
        <sz val="9"/>
        <rFont val="游ゴシック"/>
        <family val="3"/>
      </rPr>
      <t>30</t>
    </r>
    <r>
      <rPr>
        <i/>
        <sz val="9"/>
        <rFont val="ＨＧｺﾞｼｯｸE-PRO"/>
        <family val="3"/>
      </rPr>
      <t>日（金）</t>
    </r>
  </si>
  <si>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</si>
  <si>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</si>
  <si>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</si>
  <si>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</si>
  <si>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</si>
  <si>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</si>
  <si>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</si>
  <si>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</si>
  <si>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</si>
  <si>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</si>
  <si>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</si>
  <si>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</si>
  <si>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</si>
  <si>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</si>
  <si>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</si>
  <si>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</si>
  <si>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</si>
  <si>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</si>
  <si>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</si>
  <si>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</si>
  <si>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</si>
  <si>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</si>
  <si>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</si>
  <si>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</si>
  <si>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</si>
  <si>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</si>
  <si>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</si>
  <si>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</si>
  <si>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</si>
  <si>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</si>
  <si>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</si>
  <si>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</si>
  <si>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</si>
  <si>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</si>
  <si>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</si>
  <si>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</si>
  <si>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</si>
  <si>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</si>
  <si>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</si>
  <si>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</si>
  <si>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</si>
  <si>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</si>
  <si>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</si>
  <si>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</si>
  <si>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</si>
  <si>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</si>
  <si>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</si>
  <si>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</si>
  <si>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</si>
  <si>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</si>
  <si>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</si>
  <si>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</si>
  <si>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</si>
  <si>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</si>
  <si>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</si>
  <si>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</si>
  <si>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</si>
  <si>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</si>
  <si>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</si>
  <si>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</si>
  <si>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</si>
  <si>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</si>
  <si>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</si>
  <si>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</si>
  <si>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</si>
  <si>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</si>
  <si>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</si>
  <si>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</si>
  <si>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</si>
  <si>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</si>
  <si>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Ａ</t>
  </si>
  <si>
    <t>090-9999-9999</t>
  </si>
  <si>
    <t>東京都新宿区霞ヶ丘町４－２－５０８</t>
  </si>
  <si>
    <t>競技者</t>
  </si>
  <si>
    <t>男子１部クラス</t>
  </si>
  <si>
    <t>女子１部クラス</t>
  </si>
  <si>
    <t>---</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</si>
  <si>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</si>
  <si>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</si>
  <si>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</si>
  <si>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</si>
  <si>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</si>
  <si>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</si>
  <si>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</si>
  <si>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</si>
  <si>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</si>
  <si>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</si>
  <si>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</si>
  <si>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</si>
  <si>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</si>
  <si>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</si>
  <si>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</si>
  <si>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</si>
  <si>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</si>
  <si>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</si>
  <si>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</si>
  <si>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</si>
  <si>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</si>
  <si>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</si>
  <si>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</si>
  <si>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</si>
  <si>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色のついたセル欄に、必要事項を入力（選択）してください。</t>
  </si>
  <si>
    <t>　※ 10文字を超えない程度（県、チームの入力は不要）</t>
  </si>
  <si>
    <t>連絡先</t>
  </si>
  <si>
    <t>自宅住所 ／ 電話番号 ／ 生年月日</t>
  </si>
  <si>
    <t>生</t>
  </si>
  <si>
    <t>ふりなが</t>
  </si>
  <si>
    <t>ふりがな</t>
  </si>
  <si>
    <t>性別</t>
  </si>
  <si>
    <t>予選会</t>
  </si>
  <si>
    <t>推薦</t>
  </si>
  <si>
    <t>都道府県 予選会状況</t>
  </si>
  <si>
    <t>宿泊先</t>
  </si>
  <si>
    <t>指定旅行社</t>
  </si>
  <si>
    <t>個人手配</t>
  </si>
  <si>
    <t>プロフィール</t>
  </si>
  <si>
    <t>選考</t>
  </si>
  <si>
    <t>宿泊</t>
  </si>
  <si>
    <t>（ 公 印 省 略 ）</t>
  </si>
  <si>
    <t>優勝</t>
  </si>
  <si>
    <t>（宿泊先）</t>
  </si>
  <si>
    <t>宿泊先ホテル名</t>
  </si>
  <si>
    <t>＊＊＊＊＊＊＊＊＊＊</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</si>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</sst>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yyyy&quot;年&quot;m&quot;月&quot;d&quot;日&quot;;@"/>
    <numFmt numFmtId="181" formatCode="&quot;現在文字数 &quot;###&quot; 字&quot;"/>
    <numFmt numFmtId="182" formatCode="0.0_ "/>
    <numFmt numFmtId="183" formatCode="0.0_ &quot;歳&quot;"/>
  </numFmts>
  <fonts count="60">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i/>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0"/>
      <name val="ＭＳ ゴシック"/>
      <family val="3"/>
    </font>
    <font>
      <sz val="11"/>
      <color indexed="10"/>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rgb="FFFF0000"/>
      <name val="ＭＳ ゴシック"/>
      <family val="3"/>
    </font>
    <font>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ashDotDot"/>
      <bottom style="thin"/>
    </border>
    <border>
      <left style="dotted"/>
      <right>
        <color indexed="63"/>
      </right>
      <top style="thin"/>
      <bottom style="thin"/>
    </border>
    <border>
      <left style="thin">
        <color theme="0"/>
      </left>
      <right>
        <color indexed="63"/>
      </right>
      <top style="thin">
        <color theme="0"/>
      </top>
      <bottom>
        <color indexed="63"/>
      </bottom>
    </border>
    <border>
      <left style="dotted"/>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36">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0" fillId="0" borderId="0" xfId="0" applyAlignment="1">
      <alignment horizontal="center" vertical="center"/>
    </xf>
    <xf numFmtId="0" fontId="57"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0" borderId="0" xfId="0" applyAlignment="1" applyProtection="1">
      <alignment vertical="center" shrinkToFit="1"/>
      <protection/>
    </xf>
    <xf numFmtId="0" fontId="0" fillId="0" borderId="13" xfId="0" applyBorder="1" applyAlignment="1" applyProtection="1">
      <alignment vertical="center"/>
      <protection/>
    </xf>
    <xf numFmtId="0" fontId="0" fillId="0" borderId="13" xfId="0" applyBorder="1" applyAlignment="1" applyProtection="1">
      <alignment horizontal="center" vertical="center"/>
      <protection/>
    </xf>
    <xf numFmtId="180" fontId="0" fillId="0" borderId="13" xfId="0" applyNumberFormat="1" applyBorder="1" applyAlignment="1" applyProtection="1">
      <alignment vertical="center"/>
      <protection/>
    </xf>
    <xf numFmtId="0" fontId="0" fillId="0" borderId="14" xfId="0" applyBorder="1" applyAlignment="1" applyProtection="1">
      <alignment vertical="center"/>
      <protection/>
    </xf>
    <xf numFmtId="0" fontId="0" fillId="35" borderId="14" xfId="0" applyFill="1" applyBorder="1" applyAlignment="1" applyProtection="1">
      <alignment vertical="center" shrinkToFit="1"/>
      <protection/>
    </xf>
    <xf numFmtId="0" fontId="0" fillId="35" borderId="14" xfId="0" applyFill="1" applyBorder="1" applyAlignment="1" applyProtection="1">
      <alignment horizontal="center" vertical="center" shrinkToFit="1"/>
      <protection/>
    </xf>
    <xf numFmtId="14" fontId="0" fillId="35" borderId="14" xfId="0" applyNumberFormat="1" applyFill="1" applyBorder="1" applyAlignment="1" applyProtection="1">
      <alignment vertical="center" shrinkToFit="1"/>
      <protection/>
    </xf>
    <xf numFmtId="14" fontId="0" fillId="35" borderId="14"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181" fontId="0" fillId="0" borderId="0" xfId="0" applyNumberFormat="1" applyAlignment="1" applyProtection="1">
      <alignment vertical="center"/>
      <protection/>
    </xf>
    <xf numFmtId="0" fontId="0" fillId="6" borderId="15" xfId="0" applyFill="1" applyBorder="1" applyAlignment="1" applyProtection="1">
      <alignment horizontal="center" vertical="center"/>
      <protection locked="0"/>
    </xf>
    <xf numFmtId="0" fontId="0" fillId="6" borderId="15" xfId="0" applyFill="1" applyBorder="1" applyAlignment="1" applyProtection="1">
      <alignment vertical="center"/>
      <protection locked="0"/>
    </xf>
    <xf numFmtId="0" fontId="0" fillId="6" borderId="15" xfId="0" applyFill="1" applyBorder="1" applyAlignment="1" applyProtection="1">
      <alignment horizontal="center" vertical="center"/>
      <protection locked="0"/>
    </xf>
    <xf numFmtId="0" fontId="0" fillId="6" borderId="15" xfId="0"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6" borderId="0" xfId="0" applyFill="1" applyAlignment="1" applyProtection="1">
      <alignment vertical="center" shrinkToFit="1"/>
      <protection locked="0"/>
    </xf>
    <xf numFmtId="0" fontId="0" fillId="6" borderId="16" xfId="0" applyFill="1" applyBorder="1" applyAlignment="1" applyProtection="1">
      <alignment vertical="center" shrinkToFit="1"/>
      <protection locked="0"/>
    </xf>
    <xf numFmtId="0" fontId="0" fillId="6" borderId="16" xfId="0" applyFill="1" applyBorder="1" applyAlignment="1" applyProtection="1">
      <alignment horizontal="center" vertical="center" shrinkToFit="1"/>
      <protection locked="0"/>
    </xf>
    <xf numFmtId="14" fontId="0" fillId="6" borderId="16" xfId="0" applyNumberFormat="1" applyFill="1" applyBorder="1" applyAlignment="1" applyProtection="1">
      <alignment vertical="center" shrinkToFit="1"/>
      <protection locked="0"/>
    </xf>
    <xf numFmtId="0" fontId="0" fillId="6" borderId="11" xfId="0" applyFill="1" applyBorder="1" applyAlignment="1" applyProtection="1">
      <alignment vertical="center" shrinkToFit="1"/>
      <protection locked="0"/>
    </xf>
    <xf numFmtId="0" fontId="0" fillId="6" borderId="15" xfId="0" applyFill="1" applyBorder="1" applyAlignment="1" applyProtection="1">
      <alignment vertical="center" shrinkToFit="1"/>
      <protection locked="0"/>
    </xf>
    <xf numFmtId="0" fontId="0" fillId="6" borderId="15" xfId="0" applyFill="1" applyBorder="1" applyAlignment="1" applyProtection="1">
      <alignment horizontal="center" vertical="center" shrinkToFit="1"/>
      <protection locked="0"/>
    </xf>
    <xf numFmtId="14" fontId="0" fillId="6" borderId="15" xfId="0" applyNumberFormat="1" applyFill="1" applyBorder="1" applyAlignment="1" applyProtection="1">
      <alignment vertical="center" shrinkToFit="1"/>
      <protection locked="0"/>
    </xf>
    <xf numFmtId="0" fontId="0" fillId="0" borderId="0" xfId="0" applyAlignment="1" applyProtection="1">
      <alignment vertical="center" wrapText="1"/>
      <protection locked="0"/>
    </xf>
    <xf numFmtId="0" fontId="0" fillId="34" borderId="0" xfId="0" applyFill="1" applyAlignment="1" applyProtection="1">
      <alignment vertical="center" shrinkToFit="1"/>
      <protection/>
    </xf>
    <xf numFmtId="0" fontId="0" fillId="34" borderId="16" xfId="0" applyFill="1" applyBorder="1" applyAlignment="1" applyProtection="1">
      <alignment vertical="center" shrinkToFit="1"/>
      <protection/>
    </xf>
    <xf numFmtId="0" fontId="0" fillId="34" borderId="16" xfId="0" applyFill="1" applyBorder="1" applyAlignment="1" applyProtection="1">
      <alignment horizontal="center" vertical="center" shrinkToFit="1"/>
      <protection/>
    </xf>
    <xf numFmtId="14" fontId="0" fillId="34" borderId="16" xfId="0" applyNumberFormat="1" applyFill="1" applyBorder="1" applyAlignment="1" applyProtection="1">
      <alignment vertical="center" shrinkToFit="1"/>
      <protection/>
    </xf>
    <xf numFmtId="14" fontId="0" fillId="34" borderId="16" xfId="0" applyNumberFormat="1" applyFill="1" applyBorder="1" applyAlignment="1" applyProtection="1">
      <alignment horizontal="right" vertical="center" shrinkToFit="1"/>
      <protection/>
    </xf>
    <xf numFmtId="0" fontId="0" fillId="6" borderId="17" xfId="0" applyFill="1" applyBorder="1" applyAlignment="1" applyProtection="1">
      <alignment vertical="center" shrinkToFit="1"/>
      <protection locked="0"/>
    </xf>
    <xf numFmtId="0" fontId="0" fillId="34" borderId="0" xfId="0" applyFill="1" applyAlignment="1" applyProtection="1">
      <alignment vertical="center" textRotation="255"/>
      <protection/>
    </xf>
    <xf numFmtId="0" fontId="0" fillId="34" borderId="0" xfId="0" applyFont="1" applyFill="1" applyAlignment="1" applyProtection="1">
      <alignment vertical="center" textRotation="255"/>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0" xfId="0" applyBorder="1" applyAlignment="1" applyProtection="1">
      <alignment vertical="center"/>
      <protection/>
    </xf>
    <xf numFmtId="0" fontId="0" fillId="34" borderId="0" xfId="0" applyFill="1" applyAlignment="1" applyProtection="1">
      <alignment vertical="center"/>
      <protection/>
    </xf>
    <xf numFmtId="182" fontId="0" fillId="34" borderId="0" xfId="0" applyNumberFormat="1" applyFill="1" applyAlignment="1" applyProtection="1">
      <alignment vertical="center"/>
      <protection/>
    </xf>
    <xf numFmtId="0" fontId="28"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20" xfId="0" applyBorder="1" applyAlignment="1">
      <alignment horizontal="center" vertical="center"/>
    </xf>
    <xf numFmtId="0" fontId="0" fillId="6" borderId="0" xfId="0"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0" xfId="0" applyFill="1" applyAlignment="1" applyProtection="1">
      <alignment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14" fontId="6" fillId="0" borderId="21" xfId="0" applyNumberFormat="1" applyFont="1" applyBorder="1" applyAlignment="1" applyProtection="1">
      <alignment horizontal="center" vertical="center"/>
      <protection/>
    </xf>
    <xf numFmtId="14" fontId="6" fillId="0" borderId="22" xfId="0" applyNumberFormat="1" applyFont="1" applyBorder="1" applyAlignment="1" applyProtection="1">
      <alignment horizontal="center" vertical="center"/>
      <protection/>
    </xf>
    <xf numFmtId="14" fontId="6" fillId="0" borderId="2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23" xfId="0" applyFont="1" applyBorder="1" applyAlignment="1" applyProtection="1">
      <alignment/>
      <protection/>
    </xf>
    <xf numFmtId="0" fontId="2" fillId="0" borderId="23" xfId="0" applyFont="1" applyBorder="1" applyAlignment="1" applyProtection="1">
      <alignment horizontal="right" vertical="center"/>
      <protection/>
    </xf>
    <xf numFmtId="0" fontId="28" fillId="0" borderId="23" xfId="0" applyFont="1" applyBorder="1" applyAlignment="1" applyProtection="1">
      <alignment horizontal="center" vertical="center" shrinkToFit="1"/>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32" fillId="0" borderId="24" xfId="0" applyFont="1" applyBorder="1" applyAlignment="1" applyProtection="1">
      <alignment horizontal="center" vertical="center" shrinkToFit="1"/>
      <protection/>
    </xf>
    <xf numFmtId="0" fontId="8" fillId="0" borderId="25" xfId="0" applyFont="1" applyBorder="1" applyAlignment="1" applyProtection="1">
      <alignment vertical="center"/>
      <protection/>
    </xf>
    <xf numFmtId="0" fontId="7" fillId="0" borderId="26" xfId="0" applyFont="1" applyBorder="1" applyAlignment="1" applyProtection="1">
      <alignment horizontal="right" vertical="top" indent="1"/>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31" fillId="0" borderId="27" xfId="0" applyFont="1" applyBorder="1" applyAlignment="1" applyProtection="1">
      <alignment horizontal="left" vertical="center" indent="1" shrinkToFit="1"/>
      <protection/>
    </xf>
    <xf numFmtId="0" fontId="31" fillId="0" borderId="28" xfId="0" applyFont="1" applyBorder="1" applyAlignment="1" applyProtection="1">
      <alignment horizontal="left" vertical="center" indent="1" shrinkToFit="1"/>
      <protection/>
    </xf>
    <xf numFmtId="0" fontId="31" fillId="0" borderId="29" xfId="0" applyFont="1" applyBorder="1" applyAlignment="1" applyProtection="1">
      <alignment horizontal="left" vertical="center" indent="1" shrinkToFit="1"/>
      <protection/>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33" fillId="0" borderId="34" xfId="0" applyFont="1" applyBorder="1" applyAlignment="1" applyProtection="1">
      <alignment horizontal="left" vertical="center" indent="1" shrinkToFit="1"/>
      <protection/>
    </xf>
    <xf numFmtId="0" fontId="33" fillId="0" borderId="35" xfId="0" applyFont="1" applyBorder="1" applyAlignment="1" applyProtection="1">
      <alignment horizontal="left" vertical="center" indent="1" shrinkToFit="1"/>
      <protection/>
    </xf>
    <xf numFmtId="0" fontId="33" fillId="0" borderId="36" xfId="0" applyFont="1" applyBorder="1" applyAlignment="1" applyProtection="1">
      <alignment horizontal="left" vertical="center" indent="1" shrinkToFit="1"/>
      <protection/>
    </xf>
    <xf numFmtId="0" fontId="2" fillId="0" borderId="31"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9" fillId="0" borderId="37" xfId="0" applyFont="1" applyBorder="1" applyAlignment="1" applyProtection="1">
      <alignment horizontal="center" vertical="center" shrinkToFit="1"/>
      <protection/>
    </xf>
    <xf numFmtId="0" fontId="30" fillId="0" borderId="36" xfId="0" applyFont="1" applyBorder="1" applyAlignment="1" applyProtection="1">
      <alignment horizontal="center" vertical="center" shrinkToFit="1"/>
      <protection/>
    </xf>
    <xf numFmtId="0" fontId="2" fillId="0" borderId="30" xfId="0" applyFont="1" applyBorder="1" applyAlignment="1" applyProtection="1">
      <alignment horizontal="center" vertical="center" textRotation="255"/>
      <protection/>
    </xf>
    <xf numFmtId="0" fontId="2" fillId="0" borderId="38" xfId="0" applyFont="1" applyBorder="1" applyAlignment="1" applyProtection="1">
      <alignment vertical="center"/>
      <protection/>
    </xf>
    <xf numFmtId="0" fontId="30" fillId="0" borderId="39" xfId="0" applyFont="1" applyBorder="1" applyAlignment="1" applyProtection="1">
      <alignment horizontal="left" vertical="center" shrinkToFit="1"/>
      <protection/>
    </xf>
    <xf numFmtId="0" fontId="30" fillId="0" borderId="40" xfId="0" applyFont="1" applyBorder="1" applyAlignment="1" applyProtection="1">
      <alignment horizontal="left" vertical="center" shrinkToFit="1"/>
      <protection/>
    </xf>
    <xf numFmtId="0" fontId="0" fillId="0" borderId="20" xfId="0" applyBorder="1" applyAlignment="1" applyProtection="1">
      <alignment vertical="center"/>
      <protection/>
    </xf>
    <xf numFmtId="180" fontId="30" fillId="0" borderId="24" xfId="0" applyNumberFormat="1" applyFont="1" applyBorder="1" applyAlignment="1" applyProtection="1">
      <alignment horizontal="distributed" vertical="center" shrinkToFit="1"/>
      <protection/>
    </xf>
    <xf numFmtId="0" fontId="30" fillId="0" borderId="21" xfId="0" applyFont="1" applyBorder="1" applyAlignment="1" applyProtection="1">
      <alignment horizontal="right" vertical="center" shrinkToFit="1"/>
      <protection/>
    </xf>
    <xf numFmtId="0" fontId="30" fillId="0" borderId="22" xfId="0" applyFont="1" applyBorder="1" applyAlignment="1" applyProtection="1">
      <alignment horizontal="right" vertical="center" shrinkToFit="1"/>
      <protection/>
    </xf>
    <xf numFmtId="0" fontId="2" fillId="0" borderId="20" xfId="0" applyFont="1" applyBorder="1" applyAlignment="1" applyProtection="1">
      <alignment horizontal="center" vertical="center"/>
      <protection/>
    </xf>
    <xf numFmtId="0" fontId="2" fillId="0" borderId="41" xfId="0" applyFont="1" applyBorder="1" applyAlignment="1" applyProtection="1">
      <alignment horizontal="center" vertical="center" textRotation="255"/>
      <protection/>
    </xf>
    <xf numFmtId="0" fontId="29" fillId="0" borderId="42" xfId="0" applyFont="1" applyBorder="1" applyAlignment="1" applyProtection="1">
      <alignment vertical="top"/>
      <protection/>
    </xf>
    <xf numFmtId="0" fontId="30" fillId="0" borderId="25"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0" borderId="43" xfId="0" applyFont="1" applyBorder="1" applyAlignment="1" applyProtection="1">
      <alignment vertical="center" shrinkToFit="1"/>
      <protection/>
    </xf>
    <xf numFmtId="0" fontId="0" fillId="0" borderId="20" xfId="0" applyBorder="1" applyAlignment="1" applyProtection="1">
      <alignment horizontal="center" vertical="center"/>
      <protection/>
    </xf>
    <xf numFmtId="0" fontId="30" fillId="0" borderId="21" xfId="0" applyFont="1" applyBorder="1" applyAlignment="1" applyProtection="1">
      <alignment horizontal="center" vertical="center" shrinkToFit="1"/>
      <protection/>
    </xf>
    <xf numFmtId="0" fontId="30" fillId="0" borderId="22" xfId="0" applyFont="1" applyBorder="1" applyAlignment="1" applyProtection="1">
      <alignment vertical="center" shrinkToFit="1"/>
      <protection/>
    </xf>
    <xf numFmtId="0" fontId="30" fillId="0" borderId="20" xfId="0" applyFont="1" applyBorder="1" applyAlignment="1" applyProtection="1">
      <alignment vertical="center" shrinkToFit="1"/>
      <protection/>
    </xf>
    <xf numFmtId="0" fontId="2" fillId="0" borderId="27"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0" fontId="2" fillId="0" borderId="29" xfId="0" applyFont="1" applyBorder="1" applyAlignment="1" applyProtection="1">
      <alignment horizontal="distributed" vertical="center"/>
      <protection/>
    </xf>
    <xf numFmtId="0" fontId="2" fillId="0" borderId="30" xfId="0" applyFont="1" applyBorder="1" applyAlignment="1" applyProtection="1">
      <alignment horizontal="center" vertical="center"/>
      <protection/>
    </xf>
    <xf numFmtId="0" fontId="2" fillId="0" borderId="38" xfId="0" applyFont="1" applyBorder="1" applyAlignment="1" applyProtection="1">
      <alignment horizontal="distributed" vertical="center"/>
      <protection/>
    </xf>
    <xf numFmtId="0" fontId="2" fillId="0" borderId="39" xfId="0" applyFont="1"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2" fillId="0" borderId="40" xfId="0" applyFont="1" applyBorder="1" applyAlignment="1" applyProtection="1">
      <alignment horizontal="center" vertical="center" textRotation="255"/>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distributed" vertical="center"/>
      <protection/>
    </xf>
    <xf numFmtId="0" fontId="2" fillId="0" borderId="25" xfId="0" applyFont="1" applyBorder="1" applyAlignment="1" applyProtection="1">
      <alignment horizontal="distributed" vertical="center"/>
      <protection/>
    </xf>
    <xf numFmtId="0" fontId="2" fillId="0" borderId="43" xfId="0" applyFont="1" applyBorder="1" applyAlignment="1" applyProtection="1">
      <alignment horizontal="distributed" vertical="center"/>
      <protection/>
    </xf>
    <xf numFmtId="0" fontId="2" fillId="0" borderId="43" xfId="0" applyFont="1" applyBorder="1" applyAlignment="1" applyProtection="1">
      <alignment horizontal="center" vertical="center" textRotation="255"/>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38" xfId="0" applyFont="1" applyBorder="1" applyAlignment="1" applyProtection="1">
      <alignment horizontal="center" vertical="center" textRotation="255"/>
      <protection/>
    </xf>
    <xf numFmtId="0" fontId="32" fillId="0" borderId="39" xfId="0" applyFont="1" applyBorder="1" applyAlignment="1" applyProtection="1">
      <alignment horizontal="center" vertical="center" textRotation="255"/>
      <protection/>
    </xf>
    <xf numFmtId="0" fontId="2" fillId="0" borderId="38" xfId="0" applyFont="1" applyBorder="1" applyAlignment="1" applyProtection="1">
      <alignment vertical="center" shrinkToFit="1"/>
      <protection/>
    </xf>
    <xf numFmtId="0" fontId="37" fillId="0" borderId="39" xfId="0" applyFont="1" applyBorder="1" applyAlignment="1" applyProtection="1">
      <alignment horizontal="left" vertical="center" shrinkToFit="1"/>
      <protection/>
    </xf>
    <xf numFmtId="0" fontId="37" fillId="0" borderId="39" xfId="0" applyFont="1" applyBorder="1" applyAlignment="1" applyProtection="1">
      <alignment vertical="center" shrinkToFit="1"/>
      <protection/>
    </xf>
    <xf numFmtId="0" fontId="37" fillId="0" borderId="40" xfId="0" applyFont="1" applyBorder="1" applyAlignment="1" applyProtection="1">
      <alignment vertical="center" shrinkToFit="1"/>
      <protection/>
    </xf>
    <xf numFmtId="0" fontId="35" fillId="0" borderId="30" xfId="0" applyFont="1" applyBorder="1" applyAlignment="1" applyProtection="1">
      <alignment horizontal="center" vertical="center" shrinkToFit="1"/>
      <protection/>
    </xf>
    <xf numFmtId="0" fontId="35" fillId="0" borderId="40" xfId="0" applyFont="1" applyBorder="1" applyAlignment="1" applyProtection="1">
      <alignment horizontal="center" vertical="center" shrinkToFit="1"/>
      <protection/>
    </xf>
    <xf numFmtId="0" fontId="2" fillId="0" borderId="42" xfId="0" applyFont="1" applyBorder="1" applyAlignment="1" applyProtection="1">
      <alignment horizontal="center" vertical="center" textRotation="255"/>
      <protection/>
    </xf>
    <xf numFmtId="0" fontId="33" fillId="0" borderId="42" xfId="0" applyFont="1" applyBorder="1" applyAlignment="1" applyProtection="1">
      <alignment horizontal="left" vertical="center" indent="1" shrinkToFit="1"/>
      <protection/>
    </xf>
    <xf numFmtId="0" fontId="33" fillId="0" borderId="43" xfId="0" applyFont="1" applyBorder="1" applyAlignment="1" applyProtection="1">
      <alignment horizontal="left" vertical="center" indent="1" shrinkToFit="1"/>
      <protection/>
    </xf>
    <xf numFmtId="0" fontId="32" fillId="0" borderId="25" xfId="0" applyFont="1" applyBorder="1" applyAlignment="1" applyProtection="1">
      <alignment horizontal="center" vertical="center" textRotation="255"/>
      <protection/>
    </xf>
    <xf numFmtId="0" fontId="2" fillId="0" borderId="42" xfId="0" applyFont="1" applyBorder="1" applyAlignment="1" applyProtection="1">
      <alignment shrinkToFit="1"/>
      <protection/>
    </xf>
    <xf numFmtId="0" fontId="28" fillId="0" borderId="25" xfId="0" applyFont="1" applyBorder="1" applyAlignment="1" applyProtection="1">
      <alignment horizontal="left" vertical="center" indent="1" shrinkToFit="1"/>
      <protection/>
    </xf>
    <xf numFmtId="180" fontId="28" fillId="0" borderId="25" xfId="0" applyNumberFormat="1" applyFont="1" applyBorder="1" applyAlignment="1" applyProtection="1">
      <alignment vertical="center" shrinkToFit="1"/>
      <protection/>
    </xf>
    <xf numFmtId="0" fontId="2" fillId="0" borderId="43" xfId="0" applyFont="1" applyBorder="1" applyAlignment="1" applyProtection="1">
      <alignment horizontal="center" shrinkToFit="1"/>
      <protection/>
    </xf>
    <xf numFmtId="0" fontId="35" fillId="0" borderId="41" xfId="0" applyFont="1" applyBorder="1" applyAlignment="1" applyProtection="1">
      <alignment horizontal="center" vertical="center" shrinkToFit="1"/>
      <protection/>
    </xf>
    <xf numFmtId="0" fontId="35" fillId="0" borderId="43" xfId="0" applyFont="1" applyBorder="1" applyAlignment="1" applyProtection="1">
      <alignment horizontal="center" vertical="center" shrinkToFit="1"/>
      <protection/>
    </xf>
    <xf numFmtId="0" fontId="31" fillId="0" borderId="39" xfId="0" applyFont="1" applyBorder="1" applyAlignment="1" applyProtection="1">
      <alignment horizontal="left" vertical="center" shrinkToFit="1"/>
      <protection/>
    </xf>
    <xf numFmtId="0" fontId="31" fillId="0" borderId="39" xfId="0" applyFont="1" applyBorder="1" applyAlignment="1" applyProtection="1">
      <alignment vertical="center" shrinkToFit="1"/>
      <protection/>
    </xf>
    <xf numFmtId="0" fontId="31" fillId="0" borderId="40" xfId="0" applyFont="1" applyBorder="1" applyAlignment="1" applyProtection="1">
      <alignment vertical="center" shrinkToFit="1"/>
      <protection/>
    </xf>
    <xf numFmtId="0" fontId="33" fillId="0" borderId="30" xfId="0" applyFont="1" applyBorder="1" applyAlignment="1" applyProtection="1">
      <alignment horizontal="center" vertical="center" shrinkToFit="1"/>
      <protection/>
    </xf>
    <xf numFmtId="0" fontId="33" fillId="0" borderId="40" xfId="0" applyFont="1" applyBorder="1" applyAlignment="1" applyProtection="1">
      <alignment horizontal="center" vertical="center" shrinkToFit="1"/>
      <protection/>
    </xf>
    <xf numFmtId="0" fontId="32" fillId="0" borderId="25" xfId="0" applyFont="1" applyBorder="1" applyAlignment="1" applyProtection="1">
      <alignment horizontal="left" vertical="center" indent="1" shrinkToFit="1"/>
      <protection/>
    </xf>
    <xf numFmtId="180" fontId="32" fillId="0" borderId="25" xfId="0" applyNumberFormat="1" applyFont="1" applyBorder="1" applyAlignment="1" applyProtection="1">
      <alignment vertical="center" shrinkToFit="1"/>
      <protection/>
    </xf>
    <xf numFmtId="0" fontId="33" fillId="0" borderId="41" xfId="0" applyFont="1" applyBorder="1" applyAlignment="1" applyProtection="1">
      <alignment horizontal="center" vertical="center" shrinkToFit="1"/>
      <protection/>
    </xf>
    <xf numFmtId="0" fontId="33" fillId="0" borderId="43" xfId="0" applyFont="1" applyBorder="1" applyAlignment="1" applyProtection="1">
      <alignment horizontal="center" vertical="center" shrinkToFit="1"/>
      <protection/>
    </xf>
    <xf numFmtId="0" fontId="29" fillId="0" borderId="39" xfId="0" applyFont="1" applyBorder="1" applyAlignment="1" applyProtection="1">
      <alignment vertical="center" shrinkToFit="1"/>
      <protection/>
    </xf>
    <xf numFmtId="0" fontId="30" fillId="0" borderId="39" xfId="0" applyFont="1" applyBorder="1" applyAlignment="1" applyProtection="1">
      <alignment vertical="center" shrinkToFit="1"/>
      <protection/>
    </xf>
    <xf numFmtId="0" fontId="30" fillId="0" borderId="40" xfId="0" applyFont="1" applyBorder="1" applyAlignment="1" applyProtection="1">
      <alignmen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30" fillId="0" borderId="21" xfId="0" applyFont="1" applyBorder="1" applyAlignment="1" applyProtection="1">
      <alignment horizontal="center" vertical="center"/>
      <protection/>
    </xf>
    <xf numFmtId="0" fontId="30" fillId="0" borderId="22" xfId="0" applyFont="1" applyBorder="1" applyAlignment="1" applyProtection="1">
      <alignment horizontal="center" vertical="center"/>
      <protection/>
    </xf>
    <xf numFmtId="183" fontId="30" fillId="0" borderId="22" xfId="0" applyNumberFormat="1" applyFont="1" applyBorder="1" applyAlignment="1" applyProtection="1">
      <alignment horizontal="center" vertical="center"/>
      <protection/>
    </xf>
    <xf numFmtId="183" fontId="0" fillId="0" borderId="22" xfId="0" applyNumberFormat="1"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31" fillId="0" borderId="0" xfId="0" applyFont="1" applyBorder="1" applyAlignment="1" applyProtection="1">
      <alignment horizontal="center"/>
      <protection/>
    </xf>
    <xf numFmtId="183" fontId="31" fillId="0" borderId="0" xfId="0" applyNumberFormat="1" applyFont="1" applyBorder="1" applyAlignment="1" applyProtection="1">
      <alignment horizontal="center"/>
      <protection/>
    </xf>
    <xf numFmtId="183"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44" xfId="0" applyFont="1" applyBorder="1" applyAlignment="1" applyProtection="1">
      <alignment vertical="center"/>
      <protection/>
    </xf>
    <xf numFmtId="0" fontId="2" fillId="0" borderId="21" xfId="0" applyFont="1" applyBorder="1" applyAlignment="1" applyProtection="1">
      <alignment vertical="center" textRotation="255" shrinkToFit="1"/>
      <protection/>
    </xf>
    <xf numFmtId="0" fontId="2" fillId="0" borderId="20" xfId="0" applyFont="1" applyBorder="1" applyAlignment="1" applyProtection="1">
      <alignment vertical="center" textRotation="255" shrinkToFit="1"/>
      <protection/>
    </xf>
    <xf numFmtId="0" fontId="30" fillId="0" borderId="21" xfId="0" applyFont="1" applyBorder="1" applyAlignment="1" applyProtection="1">
      <alignment vertical="center" wrapText="1"/>
      <protection/>
    </xf>
    <xf numFmtId="0" fontId="30" fillId="0" borderId="22" xfId="0" applyFont="1" applyBorder="1" applyAlignment="1" applyProtection="1">
      <alignment vertical="center" wrapText="1"/>
      <protection/>
    </xf>
    <xf numFmtId="0" fontId="30" fillId="0" borderId="20" xfId="0" applyFont="1" applyBorder="1" applyAlignment="1" applyProtection="1">
      <alignment vertical="center" wrapText="1"/>
      <protection/>
    </xf>
    <xf numFmtId="0" fontId="34" fillId="0" borderId="21" xfId="0" applyFont="1" applyBorder="1" applyAlignment="1" applyProtection="1">
      <alignment horizontal="center" vertical="center" textRotation="255"/>
      <protection/>
    </xf>
    <xf numFmtId="0" fontId="36" fillId="0" borderId="20" xfId="0" applyFont="1" applyBorder="1" applyAlignment="1" applyProtection="1">
      <alignment horizontal="center" vertical="center" textRotation="255"/>
      <protection/>
    </xf>
    <xf numFmtId="0" fontId="31" fillId="0" borderId="22" xfId="0" applyFont="1" applyBorder="1" applyAlignment="1" applyProtection="1">
      <alignment horizontal="center"/>
      <protection/>
    </xf>
    <xf numFmtId="0" fontId="31" fillId="0" borderId="22" xfId="0" applyFont="1" applyBorder="1" applyAlignment="1" applyProtection="1">
      <alignment horizontal="center" vertical="center"/>
      <protection/>
    </xf>
    <xf numFmtId="0" fontId="31" fillId="0" borderId="22"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2"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0" xfId="0" applyBorder="1" applyAlignment="1" applyProtection="1">
      <alignment horizontal="left" vertical="center"/>
      <protection/>
    </xf>
    <xf numFmtId="0" fontId="31" fillId="0" borderId="45" xfId="0" applyFont="1" applyBorder="1" applyAlignment="1" applyProtection="1">
      <alignment horizontal="center" vertical="center"/>
      <protection/>
    </xf>
    <xf numFmtId="0" fontId="0" fillId="0" borderId="22" xfId="0" applyBorder="1" applyAlignment="1" applyProtection="1">
      <alignment vertical="center"/>
      <protection/>
    </xf>
    <xf numFmtId="0" fontId="31" fillId="0" borderId="22" xfId="0" applyFont="1" applyBorder="1" applyAlignment="1" applyProtection="1">
      <alignment horizontal="left" vertical="center" indent="1"/>
      <protection/>
    </xf>
    <xf numFmtId="0" fontId="0" fillId="0" borderId="22" xfId="0" applyBorder="1" applyAlignment="1" applyProtection="1">
      <alignment horizontal="left" vertical="center" indent="1"/>
      <protection/>
    </xf>
    <xf numFmtId="0" fontId="0" fillId="0" borderId="20" xfId="0" applyBorder="1" applyAlignment="1" applyProtection="1">
      <alignment horizontal="left" vertical="center" indent="1"/>
      <protection/>
    </xf>
    <xf numFmtId="0" fontId="0" fillId="6" borderId="0" xfId="0" applyFill="1" applyAlignment="1" applyProtection="1">
      <alignment vertical="center" wrapText="1"/>
      <protection locked="0"/>
    </xf>
    <xf numFmtId="0" fontId="58" fillId="0" borderId="46" xfId="0" applyFont="1" applyBorder="1" applyAlignment="1" applyProtection="1">
      <alignment vertical="center"/>
      <protection/>
    </xf>
    <xf numFmtId="0" fontId="59" fillId="6" borderId="0" xfId="0" applyFont="1" applyFill="1" applyAlignment="1" applyProtection="1">
      <alignment horizontal="center" vertical="center"/>
      <protection/>
    </xf>
    <xf numFmtId="0" fontId="0" fillId="0" borderId="24" xfId="0" applyBorder="1" applyAlignment="1">
      <alignment vertical="center"/>
    </xf>
    <xf numFmtId="0" fontId="0" fillId="0" borderId="24" xfId="0" applyBorder="1" applyAlignment="1">
      <alignment horizontal="distributed" vertical="center"/>
    </xf>
    <xf numFmtId="0" fontId="0" fillId="0" borderId="30" xfId="0" applyBorder="1" applyAlignment="1">
      <alignment horizontal="distributed" vertical="center"/>
    </xf>
    <xf numFmtId="0" fontId="0" fillId="0" borderId="41" xfId="0" applyBorder="1" applyAlignment="1">
      <alignment horizontal="distributed" vertical="center"/>
    </xf>
    <xf numFmtId="0" fontId="0" fillId="0" borderId="21" xfId="0"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0" fillId="0" borderId="47" xfId="0" applyBorder="1" applyAlignment="1">
      <alignment horizontal="center" vertical="center"/>
    </xf>
    <xf numFmtId="0" fontId="0" fillId="0" borderId="47" xfId="0" applyBorder="1" applyAlignment="1">
      <alignment vertical="center"/>
    </xf>
    <xf numFmtId="0" fontId="35" fillId="0" borderId="25" xfId="0" applyFont="1" applyBorder="1" applyAlignment="1">
      <alignment vertical="center"/>
    </xf>
    <xf numFmtId="0" fontId="0" fillId="0" borderId="25" xfId="0" applyBorder="1" applyAlignment="1">
      <alignment vertical="center"/>
    </xf>
    <xf numFmtId="0" fontId="0" fillId="0" borderId="22"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distributed" vertical="center"/>
    </xf>
    <xf numFmtId="0" fontId="0" fillId="0" borderId="20" xfId="0" applyBorder="1" applyAlignment="1">
      <alignment horizontal="distributed"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2" xfId="0" applyBorder="1" applyAlignment="1">
      <alignment vertical="center" wrapText="1"/>
    </xf>
    <xf numFmtId="0" fontId="0" fillId="0" borderId="25" xfId="0" applyBorder="1" applyAlignment="1">
      <alignment vertical="center" wrapText="1"/>
    </xf>
    <xf numFmtId="0" fontId="0" fillId="0" borderId="43" xfId="0" applyBorder="1" applyAlignment="1">
      <alignment vertical="center" wrapText="1"/>
    </xf>
    <xf numFmtId="0" fontId="0" fillId="0" borderId="30"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vertical="center" shrinkToFit="1"/>
    </xf>
    <xf numFmtId="0" fontId="0" fillId="0" borderId="24" xfId="0" applyBorder="1" applyAlignment="1">
      <alignment horizontal="left" vertical="center" shrinkToFit="1"/>
    </xf>
    <xf numFmtId="0" fontId="0" fillId="0" borderId="24" xfId="0" applyBorder="1" applyAlignment="1">
      <alignment horizontal="center" vertical="center" shrinkToFit="1"/>
    </xf>
    <xf numFmtId="0" fontId="0" fillId="0" borderId="24" xfId="0"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40"/>
  <sheetViews>
    <sheetView tabSelected="1" zoomScale="80" zoomScaleNormal="80" zoomScalePageLayoutView="0" workbookViewId="0" topLeftCell="B1">
      <selection activeCell="E16" sqref="E15:E16"/>
    </sheetView>
  </sheetViews>
  <sheetFormatPr defaultColWidth="8.796875" defaultRowHeight="8.25" customHeight="1"/>
  <cols>
    <col min="1" max="1" width="9.09765625" style="6" hidden="1" customWidth="1"/>
    <col min="2" max="2" width="4.3984375" style="6" customWidth="1"/>
    <col min="3" max="3" width="16.59765625" style="6" customWidth="1"/>
    <col min="4" max="4" width="15.59765625" style="6" customWidth="1"/>
    <col min="5" max="5" width="23.59765625" style="6" customWidth="1"/>
    <col min="6" max="6" width="6.59765625" style="6" customWidth="1"/>
    <col min="7" max="7" width="11.59765625" style="6" customWidth="1"/>
    <col min="8" max="8" width="6.59765625" style="6" customWidth="1"/>
    <col min="9" max="9" width="10.59765625" style="6" customWidth="1"/>
    <col min="10" max="10" width="50.59765625" style="6" customWidth="1"/>
    <col min="11" max="12" width="15.59765625" style="6" customWidth="1"/>
    <col min="13" max="16384" width="9" style="6" customWidth="1"/>
  </cols>
  <sheetData>
    <row r="1" spans="3:11" ht="30" customHeight="1">
      <c r="C1" s="205" t="s">
        <v>118</v>
      </c>
      <c r="D1" s="205"/>
      <c r="E1" s="205"/>
      <c r="F1" s="205"/>
      <c r="G1" s="205"/>
      <c r="H1" s="205"/>
      <c r="I1" s="205"/>
      <c r="J1" s="205"/>
      <c r="K1" s="205"/>
    </row>
    <row r="2" spans="3:11" ht="4.5" customHeight="1">
      <c r="C2" s="52"/>
      <c r="D2" s="52"/>
      <c r="E2" s="52"/>
      <c r="F2" s="52"/>
      <c r="G2" s="52"/>
      <c r="H2" s="52"/>
      <c r="I2" s="52"/>
      <c r="J2" s="52"/>
      <c r="K2" s="52"/>
    </row>
    <row r="3" spans="1:7" ht="19.5" customHeight="1">
      <c r="A3" s="5" t="s">
        <v>74</v>
      </c>
      <c r="C3" s="6" t="s">
        <v>113</v>
      </c>
      <c r="D3" s="25">
        <v>11</v>
      </c>
      <c r="E3" s="7" t="str">
        <f>VLOOKUP(D3,Sheet1!A:B,2,FALSE)</f>
        <v>埼玉県ゲートボール連盟</v>
      </c>
      <c r="F3" s="8"/>
      <c r="G3" s="9"/>
    </row>
    <row r="4" spans="1:7" ht="19.5" customHeight="1">
      <c r="A4" s="10" t="str">
        <f>Sheet1!C2</f>
        <v>全日本ゲートボール選手権大会</v>
      </c>
      <c r="C4" s="6" t="s">
        <v>112</v>
      </c>
      <c r="D4" s="26" t="s">
        <v>69</v>
      </c>
      <c r="E4" s="26"/>
      <c r="F4" s="27" t="s">
        <v>93</v>
      </c>
      <c r="G4" s="27"/>
    </row>
    <row r="5" spans="1:7" ht="19.5" customHeight="1">
      <c r="A5" s="10" t="str">
        <f>Sheet1!C3</f>
        <v>全国選抜ゲートボール大会</v>
      </c>
      <c r="C5" s="6" t="s">
        <v>81</v>
      </c>
      <c r="D5" s="28"/>
      <c r="E5" s="29"/>
      <c r="F5" s="204" t="s">
        <v>119</v>
      </c>
      <c r="G5" s="47"/>
    </row>
    <row r="6" spans="1:7" ht="19.5" customHeight="1">
      <c r="A6" s="10" t="str">
        <f>Sheet1!C4</f>
        <v>全日本世代交流ゲートボール大会</v>
      </c>
      <c r="C6" s="6" t="s">
        <v>78</v>
      </c>
      <c r="D6" s="28"/>
      <c r="E6" s="29"/>
      <c r="F6" s="48"/>
      <c r="G6" s="49"/>
    </row>
    <row r="7" ht="15" customHeight="1" thickBot="1">
      <c r="A7" s="10" t="str">
        <f>Sheet1!C5</f>
        <v>全国ジュニアゲートボール大会</v>
      </c>
    </row>
    <row r="8" spans="1:12" ht="19.5" customHeight="1">
      <c r="A8" s="10" t="str">
        <f>Sheet1!C6</f>
        <v>全国社会人ゲートボール大会</v>
      </c>
      <c r="C8" s="11"/>
      <c r="D8" s="12" t="s">
        <v>77</v>
      </c>
      <c r="E8" s="12" t="s">
        <v>78</v>
      </c>
      <c r="F8" s="12" t="s">
        <v>6</v>
      </c>
      <c r="G8" s="12" t="s">
        <v>5</v>
      </c>
      <c r="H8" s="12" t="s">
        <v>10</v>
      </c>
      <c r="I8" s="12" t="s">
        <v>0</v>
      </c>
      <c r="J8" s="12" t="s">
        <v>79</v>
      </c>
      <c r="K8" s="12" t="s">
        <v>80</v>
      </c>
      <c r="L8" s="13">
        <v>44287</v>
      </c>
    </row>
    <row r="9" spans="1:12" ht="19.5" customHeight="1" thickBot="1">
      <c r="A9" s="10" t="str">
        <f>Sheet1!C7</f>
        <v>国民体育大会 [公開] ゲートボール競技会</v>
      </c>
      <c r="C9" s="14" t="s">
        <v>82</v>
      </c>
      <c r="D9" s="15" t="s">
        <v>83</v>
      </c>
      <c r="E9" s="15" t="s">
        <v>84</v>
      </c>
      <c r="F9" s="16" t="s">
        <v>95</v>
      </c>
      <c r="G9" s="17">
        <v>31037</v>
      </c>
      <c r="H9" s="18" t="s">
        <v>86</v>
      </c>
      <c r="I9" s="15" t="s">
        <v>85</v>
      </c>
      <c r="J9" s="15" t="s">
        <v>89</v>
      </c>
      <c r="K9" s="16" t="s">
        <v>88</v>
      </c>
      <c r="L9" s="14">
        <f>IF(G9="","",DATEDIF(G9,$L$8,"Y"))</f>
        <v>36</v>
      </c>
    </row>
    <row r="10" spans="1:11" ht="19.5" customHeight="1">
      <c r="A10" s="10"/>
      <c r="D10" s="10"/>
      <c r="E10" s="10"/>
      <c r="F10" s="10"/>
      <c r="G10" s="19"/>
      <c r="H10" s="19"/>
      <c r="I10" s="10"/>
      <c r="J10" s="10"/>
      <c r="K10" s="10"/>
    </row>
    <row r="11" spans="1:15" ht="19.5" customHeight="1">
      <c r="A11" s="5" t="s">
        <v>75</v>
      </c>
      <c r="B11" s="46" t="s">
        <v>110</v>
      </c>
      <c r="C11" s="6" t="s">
        <v>76</v>
      </c>
      <c r="D11" s="30"/>
      <c r="E11" s="31"/>
      <c r="F11" s="32"/>
      <c r="G11" s="33"/>
      <c r="H11" s="32"/>
      <c r="I11" s="31"/>
      <c r="J11" s="31"/>
      <c r="K11" s="30"/>
      <c r="L11" s="50">
        <f>IF(G11="","",DATEDIF(G11,$L$8,"Y"))</f>
      </c>
      <c r="M11" s="50" t="s">
        <v>76</v>
      </c>
      <c r="N11" s="50">
        <f>COUNTA(D11)</f>
        <v>0</v>
      </c>
      <c r="O11" s="50" t="s">
        <v>109</v>
      </c>
    </row>
    <row r="12" spans="1:15" ht="19.5" customHeight="1">
      <c r="A12" s="20" t="str">
        <f>VLOOKUP(D4,Sheet1!C2:F8,2,FALSE)</f>
        <v>男子１部クラス</v>
      </c>
      <c r="B12" s="46"/>
      <c r="C12" s="6" t="s">
        <v>97</v>
      </c>
      <c r="D12" s="34"/>
      <c r="E12" s="35"/>
      <c r="F12" s="36"/>
      <c r="G12" s="37"/>
      <c r="H12" s="36"/>
      <c r="I12" s="35"/>
      <c r="J12" s="35"/>
      <c r="K12" s="34"/>
      <c r="L12" s="50">
        <f>IF(G12="","",DATEDIF(G12,$L$8,"Y"))</f>
      </c>
      <c r="M12" s="50" t="s">
        <v>90</v>
      </c>
      <c r="N12" s="50">
        <f>COUNTA(D12:D19)</f>
        <v>0</v>
      </c>
      <c r="O12" s="50" t="s">
        <v>109</v>
      </c>
    </row>
    <row r="13" spans="1:15" ht="19.5" customHeight="1">
      <c r="A13" s="20" t="str">
        <f>VLOOKUP(D4,Sheet1!C2:F8,3,FALSE)</f>
        <v>女子１部クラス</v>
      </c>
      <c r="B13" s="46"/>
      <c r="C13" s="6" t="s">
        <v>98</v>
      </c>
      <c r="D13" s="34"/>
      <c r="E13" s="35"/>
      <c r="F13" s="36"/>
      <c r="G13" s="37"/>
      <c r="H13" s="36"/>
      <c r="I13" s="35"/>
      <c r="J13" s="35"/>
      <c r="K13" s="34"/>
      <c r="L13" s="50">
        <f>IF(G13="","",DATEDIF(G13,$L$8,"Y"))</f>
      </c>
      <c r="M13" s="50" t="s">
        <v>117</v>
      </c>
      <c r="N13" s="51" t="e">
        <f>AVERAGE(L12,L13,L14,L15,L16,L17,L18,L19)</f>
        <v>#DIV/0!</v>
      </c>
      <c r="O13" s="50" t="s">
        <v>7</v>
      </c>
    </row>
    <row r="14" spans="1:15" ht="19.5" customHeight="1">
      <c r="A14" s="20" t="str">
        <f>VLOOKUP(D4,Sheet1!C2:F8,4,FALSE)</f>
        <v>２部クラス</v>
      </c>
      <c r="B14" s="46"/>
      <c r="C14" s="6" t="s">
        <v>99</v>
      </c>
      <c r="D14" s="34"/>
      <c r="E14" s="35"/>
      <c r="F14" s="36"/>
      <c r="G14" s="37"/>
      <c r="H14" s="36"/>
      <c r="I14" s="35"/>
      <c r="J14" s="35"/>
      <c r="K14" s="34"/>
      <c r="L14" s="50">
        <f>IF(G14="","",DATEDIF(G14,$L$8,"Y"))</f>
      </c>
      <c r="M14" s="50" t="s">
        <v>115</v>
      </c>
      <c r="N14" s="50">
        <f>MAX(L12,L13,L14,L15,L16,L17,L18,L19)</f>
        <v>0</v>
      </c>
      <c r="O14" s="50" t="s">
        <v>7</v>
      </c>
    </row>
    <row r="15" spans="2:15" ht="19.5" customHeight="1">
      <c r="B15" s="46"/>
      <c r="C15" s="6" t="s">
        <v>100</v>
      </c>
      <c r="D15" s="34"/>
      <c r="E15" s="35"/>
      <c r="F15" s="36"/>
      <c r="G15" s="37"/>
      <c r="H15" s="36"/>
      <c r="I15" s="35"/>
      <c r="J15" s="35"/>
      <c r="K15" s="34"/>
      <c r="L15" s="50">
        <f>IF(G15="","",DATEDIF(G15,$L$8,"Y"))</f>
      </c>
      <c r="M15" s="50" t="s">
        <v>116</v>
      </c>
      <c r="N15" s="50">
        <f>MIN(L12,L13,L14,L15,L16,L17,L18,L19)</f>
        <v>0</v>
      </c>
      <c r="O15" s="50" t="s">
        <v>7</v>
      </c>
    </row>
    <row r="16" spans="1:15" ht="19.5" customHeight="1">
      <c r="A16" s="5" t="s">
        <v>6</v>
      </c>
      <c r="B16" s="46"/>
      <c r="C16" s="6" t="s">
        <v>101</v>
      </c>
      <c r="D16" s="34"/>
      <c r="E16" s="35"/>
      <c r="F16" s="36"/>
      <c r="G16" s="37"/>
      <c r="H16" s="36"/>
      <c r="I16" s="35"/>
      <c r="J16" s="35"/>
      <c r="K16" s="34"/>
      <c r="L16" s="50">
        <f>IF(G16="","",DATEDIF(G16,$L$8,"Y"))</f>
      </c>
      <c r="M16" s="50"/>
      <c r="N16" s="50"/>
      <c r="O16" s="50"/>
    </row>
    <row r="17" spans="1:15" ht="19.5" customHeight="1">
      <c r="A17" s="6" t="s">
        <v>95</v>
      </c>
      <c r="B17" s="46"/>
      <c r="C17" s="6" t="s">
        <v>102</v>
      </c>
      <c r="D17" s="34"/>
      <c r="E17" s="35"/>
      <c r="F17" s="36"/>
      <c r="G17" s="37"/>
      <c r="H17" s="36"/>
      <c r="I17" s="35"/>
      <c r="J17" s="35"/>
      <c r="K17" s="34"/>
      <c r="L17" s="50">
        <f>IF(G17="","",DATEDIF(G17,$L$8,"Y"))</f>
      </c>
      <c r="M17" s="50"/>
      <c r="N17" s="50"/>
      <c r="O17" s="50"/>
    </row>
    <row r="18" spans="1:15" ht="19.5" customHeight="1">
      <c r="A18" s="6" t="s">
        <v>96</v>
      </c>
      <c r="B18" s="46"/>
      <c r="C18" s="6" t="s">
        <v>103</v>
      </c>
      <c r="D18" s="34"/>
      <c r="E18" s="35"/>
      <c r="F18" s="36"/>
      <c r="G18" s="37"/>
      <c r="H18" s="36"/>
      <c r="I18" s="35"/>
      <c r="J18" s="35"/>
      <c r="K18" s="34"/>
      <c r="L18" s="50">
        <f>IF(G18="","",DATEDIF(G18,$L$8,"Y"))</f>
      </c>
      <c r="M18" s="50"/>
      <c r="N18" s="50"/>
      <c r="O18" s="50"/>
    </row>
    <row r="19" spans="2:15" ht="19.5" customHeight="1">
      <c r="B19" s="46"/>
      <c r="C19" s="6" t="s">
        <v>104</v>
      </c>
      <c r="D19" s="30"/>
      <c r="E19" s="31"/>
      <c r="F19" s="32"/>
      <c r="G19" s="33"/>
      <c r="H19" s="32"/>
      <c r="I19" s="31"/>
      <c r="J19" s="31"/>
      <c r="K19" s="30"/>
      <c r="L19" s="50">
        <f>IF(G19="","",DATEDIF(G19,$L$8,"Y"))</f>
      </c>
      <c r="M19" s="50"/>
      <c r="N19" s="50"/>
      <c r="O19" s="50"/>
    </row>
    <row r="20" spans="1:15" ht="19.5" customHeight="1">
      <c r="A20" s="5" t="s">
        <v>10</v>
      </c>
      <c r="B20" s="46"/>
      <c r="C20" s="6" t="s">
        <v>105</v>
      </c>
      <c r="D20" s="44"/>
      <c r="E20" s="40" t="e">
        <f>VLOOKUP(D20,D12:K19,2,FALSE)</f>
        <v>#N/A</v>
      </c>
      <c r="F20" s="41" t="e">
        <f>VLOOKUP(D20,D12:K19,3,FALSE)</f>
        <v>#N/A</v>
      </c>
      <c r="G20" s="42" t="e">
        <f>VLOOKUP(D20,D12:K19,4,FALSE)</f>
        <v>#N/A</v>
      </c>
      <c r="H20" s="41" t="e">
        <f>VLOOKUP(D20,D12:K19,5,FALSE)</f>
        <v>#N/A</v>
      </c>
      <c r="I20" s="40" t="e">
        <f>VLOOKUP(D20,D12:K19,6,FALSE)</f>
        <v>#N/A</v>
      </c>
      <c r="J20" s="40" t="e">
        <f>VLOOKUP(D20,D12:K19,7,FALSE)</f>
        <v>#N/A</v>
      </c>
      <c r="K20" s="39" t="e">
        <f>VLOOKUP(D20,D12:K19,8,FALSE)</f>
        <v>#N/A</v>
      </c>
      <c r="L20" s="50" t="e">
        <f>IF(G20="","",DATEDIF(G20,$L$8,"Y"))</f>
        <v>#N/A</v>
      </c>
      <c r="M20" s="50"/>
      <c r="N20" s="50"/>
      <c r="O20" s="50"/>
    </row>
    <row r="21" spans="1:2" ht="19.5" customHeight="1">
      <c r="A21" s="6" t="s">
        <v>87</v>
      </c>
      <c r="B21" s="22"/>
    </row>
    <row r="22" spans="1:2" ht="19.5" customHeight="1">
      <c r="A22" s="6" t="s">
        <v>106</v>
      </c>
      <c r="B22" s="22"/>
    </row>
    <row r="23" spans="1:15" ht="19.5" customHeight="1">
      <c r="A23" s="6" t="s">
        <v>107</v>
      </c>
      <c r="B23" s="45" t="s">
        <v>111</v>
      </c>
      <c r="C23" s="6" t="s">
        <v>76</v>
      </c>
      <c r="D23" s="30"/>
      <c r="E23" s="31"/>
      <c r="F23" s="32"/>
      <c r="G23" s="33"/>
      <c r="H23" s="32"/>
      <c r="I23" s="31"/>
      <c r="J23" s="31"/>
      <c r="K23" s="30"/>
      <c r="L23" s="50">
        <f>IF(G23="","",DATEDIF(G23,$L$8,"Y"))</f>
      </c>
      <c r="M23" s="50" t="s">
        <v>76</v>
      </c>
      <c r="N23" s="50">
        <f>COUNTA(D23)</f>
        <v>0</v>
      </c>
      <c r="O23" s="50" t="s">
        <v>109</v>
      </c>
    </row>
    <row r="24" spans="1:15" ht="19.5" customHeight="1">
      <c r="A24" s="6" t="s">
        <v>108</v>
      </c>
      <c r="B24" s="45"/>
      <c r="C24" s="6" t="s">
        <v>97</v>
      </c>
      <c r="D24" s="34"/>
      <c r="E24" s="35"/>
      <c r="F24" s="36"/>
      <c r="G24" s="37"/>
      <c r="H24" s="36"/>
      <c r="I24" s="35"/>
      <c r="J24" s="35"/>
      <c r="K24" s="34"/>
      <c r="L24" s="50">
        <f>IF(G24="","",DATEDIF(G24,$L$8,"Y"))</f>
      </c>
      <c r="M24" s="50" t="s">
        <v>90</v>
      </c>
      <c r="N24" s="50">
        <f>COUNTA(D24:D31)</f>
        <v>0</v>
      </c>
      <c r="O24" s="50" t="s">
        <v>109</v>
      </c>
    </row>
    <row r="25" spans="2:15" ht="19.5" customHeight="1">
      <c r="B25" s="45"/>
      <c r="C25" s="6" t="s">
        <v>98</v>
      </c>
      <c r="D25" s="34"/>
      <c r="E25" s="35"/>
      <c r="F25" s="32"/>
      <c r="G25" s="37"/>
      <c r="H25" s="36"/>
      <c r="I25" s="35"/>
      <c r="J25" s="35"/>
      <c r="K25" s="34"/>
      <c r="L25" s="50">
        <f>IF(G25="","",DATEDIF(G25,$L$8,"Y"))</f>
      </c>
      <c r="M25" s="50" t="s">
        <v>117</v>
      </c>
      <c r="N25" s="51" t="e">
        <f>AVERAGE(L24,L25,L26,L27,L28,L29,L30,L31)</f>
        <v>#DIV/0!</v>
      </c>
      <c r="O25" s="50" t="s">
        <v>7</v>
      </c>
    </row>
    <row r="26" spans="1:15" ht="19.5" customHeight="1">
      <c r="A26" s="10" t="s">
        <v>126</v>
      </c>
      <c r="B26" s="45"/>
      <c r="C26" s="6" t="s">
        <v>99</v>
      </c>
      <c r="D26" s="34"/>
      <c r="E26" s="35"/>
      <c r="F26" s="36"/>
      <c r="G26" s="37"/>
      <c r="H26" s="36"/>
      <c r="I26" s="35"/>
      <c r="J26" s="35"/>
      <c r="K26" s="34"/>
      <c r="L26" s="50">
        <f>IF(G26="","",DATEDIF(G26,$L$8,"Y"))</f>
      </c>
      <c r="M26" s="50" t="s">
        <v>115</v>
      </c>
      <c r="N26" s="50">
        <f>MAX(L24,L25,L26,L27,L28,L29,L30,L31)</f>
        <v>0</v>
      </c>
      <c r="O26" s="50" t="s">
        <v>7</v>
      </c>
    </row>
    <row r="27" spans="1:15" ht="19.5" customHeight="1">
      <c r="A27" s="10" t="s">
        <v>127</v>
      </c>
      <c r="B27" s="45"/>
      <c r="C27" s="6" t="s">
        <v>100</v>
      </c>
      <c r="D27" s="34"/>
      <c r="E27" s="35"/>
      <c r="F27" s="32"/>
      <c r="G27" s="37"/>
      <c r="H27" s="32"/>
      <c r="I27" s="35"/>
      <c r="J27" s="35"/>
      <c r="K27" s="34"/>
      <c r="L27" s="50">
        <f>IF(G27="","",DATEDIF(G27,$L$8,"Y"))</f>
      </c>
      <c r="M27" s="50" t="s">
        <v>116</v>
      </c>
      <c r="N27" s="50">
        <f>MIN(L24,L25,L26,L27,L28,L29,L30,L31)</f>
        <v>0</v>
      </c>
      <c r="O27" s="50" t="s">
        <v>7</v>
      </c>
    </row>
    <row r="28" spans="1:15" ht="19.5" customHeight="1">
      <c r="A28" s="10"/>
      <c r="B28" s="45"/>
      <c r="C28" s="6" t="s">
        <v>101</v>
      </c>
      <c r="D28" s="34"/>
      <c r="E28" s="35"/>
      <c r="F28" s="36"/>
      <c r="G28" s="37"/>
      <c r="H28" s="36"/>
      <c r="I28" s="35"/>
      <c r="J28" s="35"/>
      <c r="K28" s="34"/>
      <c r="L28" s="50">
        <f>IF(G28="","",DATEDIF(G28,$L$8,"Y"))</f>
      </c>
      <c r="M28" s="50"/>
      <c r="N28" s="50"/>
      <c r="O28" s="50"/>
    </row>
    <row r="29" spans="1:15" ht="19.5" customHeight="1">
      <c r="A29" s="10" t="s">
        <v>130</v>
      </c>
      <c r="B29" s="45"/>
      <c r="C29" s="6" t="s">
        <v>102</v>
      </c>
      <c r="D29" s="34"/>
      <c r="E29" s="35"/>
      <c r="F29" s="32"/>
      <c r="G29" s="37"/>
      <c r="H29" s="36"/>
      <c r="I29" s="35"/>
      <c r="J29" s="35"/>
      <c r="K29" s="34"/>
      <c r="L29" s="50">
        <f>IF(G29="","",DATEDIF(G29,$L$8,"Y"))</f>
      </c>
      <c r="M29" s="50"/>
      <c r="N29" s="50"/>
      <c r="O29" s="50"/>
    </row>
    <row r="30" spans="1:15" ht="19.5" customHeight="1">
      <c r="A30" s="10" t="s">
        <v>131</v>
      </c>
      <c r="B30" s="45"/>
      <c r="C30" s="6" t="s">
        <v>103</v>
      </c>
      <c r="D30" s="34"/>
      <c r="E30" s="35"/>
      <c r="F30" s="36"/>
      <c r="G30" s="37"/>
      <c r="H30" s="36"/>
      <c r="I30" s="35"/>
      <c r="J30" s="35"/>
      <c r="K30" s="34"/>
      <c r="L30" s="50">
        <f>IF(G30="","",DATEDIF(G30,$L$8,"Y"))</f>
      </c>
      <c r="M30" s="50"/>
      <c r="N30" s="50"/>
      <c r="O30" s="50"/>
    </row>
    <row r="31" spans="2:15" ht="19.5" customHeight="1">
      <c r="B31" s="45"/>
      <c r="C31" s="6" t="s">
        <v>104</v>
      </c>
      <c r="D31" s="30"/>
      <c r="E31" s="31"/>
      <c r="F31" s="32"/>
      <c r="G31" s="33"/>
      <c r="H31" s="32"/>
      <c r="I31" s="31"/>
      <c r="J31" s="35"/>
      <c r="K31" s="30"/>
      <c r="L31" s="50">
        <f>IF(G31="","",DATEDIF(G31,$L$8,"Y"))</f>
      </c>
      <c r="M31" s="50"/>
      <c r="N31" s="50"/>
      <c r="O31" s="50"/>
    </row>
    <row r="32" spans="2:15" ht="19.5" customHeight="1">
      <c r="B32" s="45"/>
      <c r="C32" s="6" t="s">
        <v>105</v>
      </c>
      <c r="D32" s="44"/>
      <c r="E32" s="40" t="e">
        <f>VLOOKUP(D32,D24:K31,2,FALSE)</f>
        <v>#N/A</v>
      </c>
      <c r="F32" s="41" t="e">
        <f>VLOOKUP(D32,D24:K31,3,FALSE)</f>
        <v>#N/A</v>
      </c>
      <c r="G32" s="43" t="e">
        <f>VLOOKUP(D32,D24:K31,4,FALSE)</f>
        <v>#N/A</v>
      </c>
      <c r="H32" s="41" t="e">
        <f>VLOOKUP(D32,D24:K31,5,FALSE)</f>
        <v>#N/A</v>
      </c>
      <c r="I32" s="40" t="e">
        <f>VLOOKUP(D32,D24:K31,6,FALSE)</f>
        <v>#N/A</v>
      </c>
      <c r="J32" s="40" t="e">
        <f>VLOOKUP(D32,D24:K31,7,FALSE)</f>
        <v>#N/A</v>
      </c>
      <c r="K32" s="39" t="e">
        <f>VLOOKUP(D32,D24:K31,8,FALSE)</f>
        <v>#N/A</v>
      </c>
      <c r="L32" s="50" t="e">
        <f>IF(G32="","",DATEDIF(G32,$L$8,"Y"))</f>
        <v>#N/A</v>
      </c>
      <c r="M32" s="50"/>
      <c r="N32" s="50"/>
      <c r="O32" s="50"/>
    </row>
    <row r="33" ht="19.5" customHeight="1"/>
    <row r="34" spans="2:7" ht="19.5" customHeight="1">
      <c r="B34" s="23" t="s">
        <v>114</v>
      </c>
      <c r="C34" s="23"/>
      <c r="D34" s="23"/>
      <c r="E34" s="23"/>
      <c r="F34" s="24">
        <f>IF(C35="",0,LEN(C35))</f>
        <v>10</v>
      </c>
      <c r="G34" s="24"/>
    </row>
    <row r="35" spans="3:11" ht="69.75" customHeight="1">
      <c r="C35" s="203" t="s">
        <v>139</v>
      </c>
      <c r="D35" s="38"/>
      <c r="E35" s="38"/>
      <c r="F35" s="38"/>
      <c r="G35" s="38"/>
      <c r="H35" s="38"/>
      <c r="I35" s="38"/>
      <c r="J35" s="38"/>
      <c r="K35" s="38"/>
    </row>
    <row r="36" ht="19.5" customHeight="1"/>
    <row r="37" spans="2:9" ht="19.5" customHeight="1">
      <c r="B37" s="55" t="s">
        <v>128</v>
      </c>
      <c r="C37" s="55"/>
      <c r="D37" s="58" t="s">
        <v>126</v>
      </c>
      <c r="E37" s="53" t="str">
        <f>IF(D37="予選会","参加チーム数","")</f>
        <v>参加チーム数</v>
      </c>
      <c r="F37" s="59">
        <v>10</v>
      </c>
      <c r="G37" s="53" t="str">
        <f>IF(D37="予選会","成績","")</f>
        <v>成績</v>
      </c>
      <c r="H37" s="60" t="s">
        <v>136</v>
      </c>
      <c r="I37" s="60"/>
    </row>
    <row r="38" spans="2:6" ht="4.5" customHeight="1">
      <c r="B38" s="54"/>
      <c r="C38" s="54"/>
      <c r="D38" s="56"/>
      <c r="E38" s="54"/>
      <c r="F38" s="21"/>
    </row>
    <row r="39" spans="2:9" ht="19.5" customHeight="1">
      <c r="B39" s="55" t="s">
        <v>129</v>
      </c>
      <c r="C39" s="4"/>
      <c r="D39" s="59"/>
      <c r="E39" s="54" t="s">
        <v>138</v>
      </c>
      <c r="F39" s="61"/>
      <c r="G39" s="61"/>
      <c r="H39" s="61"/>
      <c r="I39" s="61"/>
    </row>
    <row r="40" ht="19.5" customHeight="1">
      <c r="D40" s="21"/>
    </row>
    <row r="41" ht="19.5" customHeight="1"/>
    <row r="42" ht="15" customHeight="1"/>
  </sheetData>
  <sheetProtection sheet="1" objects="1" scenarios="1"/>
  <mergeCells count="15">
    <mergeCell ref="D4:E4"/>
    <mergeCell ref="F4:G4"/>
    <mergeCell ref="E3:G3"/>
    <mergeCell ref="B34:E34"/>
    <mergeCell ref="F34:G34"/>
    <mergeCell ref="C35:K35"/>
    <mergeCell ref="B11:B20"/>
    <mergeCell ref="B23:B32"/>
    <mergeCell ref="D5:E5"/>
    <mergeCell ref="D6:E6"/>
    <mergeCell ref="C1:K1"/>
    <mergeCell ref="B37:C37"/>
    <mergeCell ref="B39:C39"/>
    <mergeCell ref="F39:I39"/>
    <mergeCell ref="H37:I37"/>
  </mergeCells>
  <dataValidations count="9">
    <dataValidation type="list" allowBlank="1" showInputMessage="1" showErrorMessage="1" sqref="D37:D38">
      <formula1>$A$26:$A$28</formula1>
    </dataValidation>
    <dataValidation type="list" allowBlank="1" showInputMessage="1" showErrorMessage="1" sqref="F9 F11:F19 F23:F31">
      <formula1>$A$17:$A$18</formula1>
    </dataValidation>
    <dataValidation allowBlank="1" showInputMessage="1" showErrorMessage="1" imeMode="halfAlpha" sqref="G11:G20 I11:I20 K11:K20 I23:I32 K23:K32 G23:G32"/>
    <dataValidation type="list" allowBlank="1" showInputMessage="1" showErrorMessage="1" sqref="H9 H11:H19 H23:H31">
      <formula1>$A$21:$A$24</formula1>
    </dataValidation>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39"/>
  <sheetViews>
    <sheetView showGridLines="0" showZeros="0" zoomScalePageLayoutView="0" workbookViewId="0" topLeftCell="A1">
      <selection activeCell="T6" sqref="T6"/>
    </sheetView>
  </sheetViews>
  <sheetFormatPr defaultColWidth="8.796875" defaultRowHeight="15" customHeight="1"/>
  <cols>
    <col min="1" max="3" width="2.09765625" style="64" customWidth="1"/>
    <col min="4" max="5" width="2.3984375" style="64" customWidth="1"/>
    <col min="6" max="6" width="3.69921875" style="64" customWidth="1"/>
    <col min="7" max="7" width="20.59765625" style="64" customWidth="1"/>
    <col min="8" max="8" width="5.09765625" style="64" customWidth="1"/>
    <col min="9" max="9" width="2.3984375" style="64" customWidth="1"/>
    <col min="10" max="10" width="9.09765625" style="64" customWidth="1"/>
    <col min="11" max="11" width="7.3984375" style="64" customWidth="1"/>
    <col min="12" max="12" width="1.59765625" style="64" customWidth="1"/>
    <col min="13" max="13" width="25.59765625" style="64" customWidth="1"/>
    <col min="14" max="14" width="4.3984375" style="64" customWidth="1"/>
    <col min="15" max="16" width="5.09765625" style="64" customWidth="1"/>
    <col min="17" max="16384" width="9" style="64" customWidth="1"/>
  </cols>
  <sheetData>
    <row r="1" spans="1:16" ht="15" customHeight="1">
      <c r="A1" s="62"/>
      <c r="B1" s="63"/>
      <c r="I1" s="65"/>
      <c r="L1" s="66" t="s">
        <v>16</v>
      </c>
      <c r="M1" s="67"/>
      <c r="N1" s="67"/>
      <c r="O1" s="67"/>
      <c r="P1" s="68"/>
    </row>
    <row r="2" spans="1:16" ht="9.75" customHeight="1">
      <c r="A2" s="62"/>
      <c r="B2" s="63"/>
      <c r="D2" s="69"/>
      <c r="E2" s="69"/>
      <c r="F2" s="69"/>
      <c r="G2" s="69"/>
      <c r="H2" s="69"/>
      <c r="I2" s="69"/>
      <c r="J2" s="69"/>
      <c r="K2" s="69"/>
      <c r="L2" s="69"/>
      <c r="M2" s="69"/>
      <c r="N2" s="69"/>
      <c r="O2" s="69"/>
      <c r="P2" s="69"/>
    </row>
    <row r="3" spans="1:16" ht="18" customHeight="1">
      <c r="A3" s="62"/>
      <c r="B3" s="63"/>
      <c r="D3" s="70" t="str">
        <f>"2021年度　"&amp;'入力シート'!D4&amp;" 参加登録申込書"</f>
        <v>2021年度　全国ジュニアゲートボール大会 参加登録申込書</v>
      </c>
      <c r="E3" s="70"/>
      <c r="F3" s="70"/>
      <c r="G3" s="70"/>
      <c r="H3" s="70"/>
      <c r="I3" s="70"/>
      <c r="J3" s="70"/>
      <c r="K3" s="70"/>
      <c r="L3" s="70"/>
      <c r="M3" s="70"/>
      <c r="N3" s="70"/>
      <c r="O3" s="70"/>
      <c r="P3" s="70"/>
    </row>
    <row r="4" spans="1:16" s="71" customFormat="1" ht="9.75" customHeight="1">
      <c r="A4" s="62"/>
      <c r="B4" s="63"/>
      <c r="D4" s="72"/>
      <c r="L4" s="73"/>
      <c r="P4" s="74"/>
    </row>
    <row r="5" spans="1:16" ht="30" customHeight="1">
      <c r="A5" s="62"/>
      <c r="B5" s="63"/>
      <c r="H5" s="75"/>
      <c r="I5" s="75"/>
      <c r="J5" s="76"/>
      <c r="K5" s="76"/>
      <c r="L5" s="77" t="s">
        <v>4</v>
      </c>
      <c r="M5" s="78" t="str">
        <f>VLOOKUP('入力シート'!D3,Sheet1!A:B,2,FALSE)</f>
        <v>埼玉県ゲートボール連盟</v>
      </c>
      <c r="N5" s="78"/>
      <c r="O5" s="78"/>
      <c r="P5" s="78"/>
    </row>
    <row r="6" spans="1:16" s="81" customFormat="1" ht="30" customHeight="1">
      <c r="A6" s="79"/>
      <c r="B6" s="80"/>
      <c r="D6" s="82" t="s">
        <v>8</v>
      </c>
      <c r="E6" s="83"/>
      <c r="F6" s="84"/>
      <c r="G6" s="85" t="str">
        <f>'入力シート'!F4</f>
        <v>---</v>
      </c>
      <c r="H6" s="86"/>
      <c r="I6" s="86"/>
      <c r="J6" s="86"/>
      <c r="K6" s="86"/>
      <c r="L6" s="86"/>
      <c r="M6" s="87" t="s">
        <v>135</v>
      </c>
      <c r="N6" s="87"/>
      <c r="O6" s="87"/>
      <c r="P6" s="87"/>
    </row>
    <row r="7" spans="1:16" ht="21" customHeight="1">
      <c r="A7" s="62"/>
      <c r="B7" s="63"/>
      <c r="D7" s="88" t="s">
        <v>123</v>
      </c>
      <c r="E7" s="89"/>
      <c r="F7" s="90"/>
      <c r="G7" s="91">
        <f>'入力シート'!D6</f>
        <v>0</v>
      </c>
      <c r="H7" s="92"/>
      <c r="I7" s="92"/>
      <c r="J7" s="93"/>
      <c r="K7" s="88" t="s">
        <v>1</v>
      </c>
      <c r="L7" s="90"/>
      <c r="M7" s="91" t="e">
        <f>VLOOKUP(K8,'入力シート'!C11:L20,3,FALSE)</f>
        <v>#N/A</v>
      </c>
      <c r="N7" s="93"/>
      <c r="O7" s="94" t="s">
        <v>6</v>
      </c>
      <c r="P7" s="94" t="s">
        <v>14</v>
      </c>
    </row>
    <row r="8" spans="1:16" ht="39.75" customHeight="1">
      <c r="A8" s="62"/>
      <c r="B8" s="63"/>
      <c r="D8" s="95" t="s">
        <v>2</v>
      </c>
      <c r="E8" s="96"/>
      <c r="F8" s="97"/>
      <c r="G8" s="98">
        <f>'入力シート'!D5</f>
        <v>0</v>
      </c>
      <c r="H8" s="99"/>
      <c r="I8" s="99"/>
      <c r="J8" s="100"/>
      <c r="K8" s="101" t="str">
        <f>IF('入力シート'!D11="","代表者（＊）","監督")</f>
        <v>代表者（＊）</v>
      </c>
      <c r="L8" s="102"/>
      <c r="M8" s="98">
        <f>VLOOKUP(K8,'入力シート'!C11:L20,2,FALSE)</f>
        <v>0</v>
      </c>
      <c r="N8" s="100"/>
      <c r="O8" s="103" t="e">
        <f>VLOOKUP(K8,'入力シート'!C11:L20,4,FALSE)</f>
        <v>#N/A</v>
      </c>
      <c r="P8" s="104" t="e">
        <f>VLOOKUP(K8,'入力シート'!C11:L20,6,FALSE)</f>
        <v>#N/A</v>
      </c>
    </row>
    <row r="9" spans="1:16" ht="24.75" customHeight="1">
      <c r="A9" s="62"/>
      <c r="B9" s="63"/>
      <c r="D9" s="105" t="s">
        <v>9</v>
      </c>
      <c r="E9" s="106" t="s">
        <v>3</v>
      </c>
      <c r="F9" s="107" t="e">
        <f>VLOOKUP(K8,'入力シート'!C11:L20,7,FALSE)</f>
        <v>#N/A</v>
      </c>
      <c r="G9" s="107"/>
      <c r="H9" s="107"/>
      <c r="I9" s="107"/>
      <c r="J9" s="108"/>
      <c r="K9" s="82" t="s">
        <v>5</v>
      </c>
      <c r="L9" s="109"/>
      <c r="M9" s="110" t="e">
        <f>VLOOKUP(K8,'入力シート'!C11:L20,5,FALSE)</f>
        <v>#N/A</v>
      </c>
      <c r="N9" s="111" t="e">
        <f>VLOOKUP(K8,'入力シート'!C11:L20,10,FALSE)</f>
        <v>#N/A</v>
      </c>
      <c r="O9" s="112"/>
      <c r="P9" s="113" t="s">
        <v>7</v>
      </c>
    </row>
    <row r="10" spans="1:16" ht="24.75" customHeight="1">
      <c r="A10" s="62"/>
      <c r="B10" s="63"/>
      <c r="D10" s="114"/>
      <c r="E10" s="115"/>
      <c r="F10" s="116" t="e">
        <f>VLOOKUP(K8,'入力シート'!C11:L20,8,FALSE)</f>
        <v>#N/A</v>
      </c>
      <c r="G10" s="117"/>
      <c r="H10" s="117"/>
      <c r="I10" s="117"/>
      <c r="J10" s="118"/>
      <c r="K10" s="82" t="s">
        <v>120</v>
      </c>
      <c r="L10" s="119"/>
      <c r="M10" s="120" t="e">
        <f>VLOOKUP(K8,'入力シート'!C11:L20,9,FALSE)</f>
        <v>#N/A</v>
      </c>
      <c r="N10" s="121"/>
      <c r="O10" s="121"/>
      <c r="P10" s="122"/>
    </row>
    <row r="11" spans="1:2" ht="15" customHeight="1">
      <c r="A11" s="80"/>
      <c r="B11" s="80"/>
    </row>
    <row r="12" spans="1:16" ht="12" customHeight="1">
      <c r="A12" s="80"/>
      <c r="B12" s="80"/>
      <c r="D12" s="123" t="s">
        <v>124</v>
      </c>
      <c r="E12" s="124"/>
      <c r="F12" s="124"/>
      <c r="G12" s="125"/>
      <c r="H12" s="126" t="s">
        <v>125</v>
      </c>
      <c r="I12" s="127" t="s">
        <v>121</v>
      </c>
      <c r="J12" s="128"/>
      <c r="K12" s="128"/>
      <c r="L12" s="128"/>
      <c r="M12" s="128"/>
      <c r="N12" s="129"/>
      <c r="O12" s="105" t="s">
        <v>11</v>
      </c>
      <c r="P12" s="130" t="s">
        <v>10</v>
      </c>
    </row>
    <row r="13" spans="1:16" ht="24" customHeight="1">
      <c r="A13" s="80"/>
      <c r="B13" s="80"/>
      <c r="D13" s="131" t="s">
        <v>15</v>
      </c>
      <c r="E13" s="132"/>
      <c r="F13" s="132"/>
      <c r="G13" s="133"/>
      <c r="H13" s="134"/>
      <c r="I13" s="135"/>
      <c r="J13" s="136"/>
      <c r="K13" s="136"/>
      <c r="L13" s="136"/>
      <c r="M13" s="136"/>
      <c r="N13" s="137"/>
      <c r="O13" s="114"/>
      <c r="P13" s="138"/>
    </row>
    <row r="14" spans="1:16" ht="3" customHeight="1">
      <c r="A14" s="80"/>
      <c r="B14" s="80"/>
      <c r="D14" s="139"/>
      <c r="E14" s="139"/>
      <c r="F14" s="140"/>
      <c r="G14" s="140"/>
      <c r="H14" s="139"/>
      <c r="I14" s="140"/>
      <c r="J14" s="140"/>
      <c r="K14" s="140"/>
      <c r="L14" s="140"/>
      <c r="M14" s="140"/>
      <c r="N14" s="140"/>
      <c r="O14" s="139"/>
      <c r="P14" s="139"/>
    </row>
    <row r="15" spans="1:16" ht="19.5" customHeight="1">
      <c r="A15" s="80"/>
      <c r="B15" s="80"/>
      <c r="D15" s="141" t="s">
        <v>13</v>
      </c>
      <c r="E15" s="130"/>
      <c r="F15" s="91">
        <f>'入力シート'!E12</f>
        <v>0</v>
      </c>
      <c r="G15" s="93"/>
      <c r="H15" s="142">
        <f>'入力シート'!F12</f>
        <v>0</v>
      </c>
      <c r="I15" s="143" t="s">
        <v>0</v>
      </c>
      <c r="J15" s="144">
        <f>'入力シート'!I12</f>
        <v>0</v>
      </c>
      <c r="K15" s="145">
        <f>'入力シート'!J12</f>
        <v>0</v>
      </c>
      <c r="L15" s="145"/>
      <c r="M15" s="145"/>
      <c r="N15" s="146"/>
      <c r="O15" s="147">
        <f>'入力シート'!L12</f>
      </c>
      <c r="P15" s="148">
        <f>'入力シート'!H12</f>
        <v>0</v>
      </c>
    </row>
    <row r="16" spans="1:16" ht="30" customHeight="1">
      <c r="A16" s="80"/>
      <c r="B16" s="80"/>
      <c r="D16" s="149"/>
      <c r="E16" s="138"/>
      <c r="F16" s="150">
        <f>'入力シート'!D12</f>
        <v>0</v>
      </c>
      <c r="G16" s="151"/>
      <c r="H16" s="152"/>
      <c r="I16" s="153" t="s">
        <v>12</v>
      </c>
      <c r="J16" s="154">
        <f>'入力シート'!K12</f>
        <v>0</v>
      </c>
      <c r="K16" s="154"/>
      <c r="L16" s="154"/>
      <c r="M16" s="155">
        <f>'入力シート'!G12</f>
        <v>0</v>
      </c>
      <c r="N16" s="156" t="s">
        <v>122</v>
      </c>
      <c r="O16" s="157"/>
      <c r="P16" s="158"/>
    </row>
    <row r="17" spans="1:16" ht="19.5" customHeight="1">
      <c r="A17" s="80"/>
      <c r="B17" s="80"/>
      <c r="D17" s="141" t="s">
        <v>13</v>
      </c>
      <c r="E17" s="130"/>
      <c r="F17" s="91">
        <f>'入力シート'!E13</f>
        <v>0</v>
      </c>
      <c r="G17" s="93"/>
      <c r="H17" s="142">
        <f>'入力シート'!F13</f>
        <v>0</v>
      </c>
      <c r="I17" s="143" t="s">
        <v>0</v>
      </c>
      <c r="J17" s="159">
        <f>'入力シート'!I13</f>
        <v>0</v>
      </c>
      <c r="K17" s="160">
        <f>'入力シート'!J13</f>
        <v>0</v>
      </c>
      <c r="L17" s="160"/>
      <c r="M17" s="160"/>
      <c r="N17" s="161"/>
      <c r="O17" s="162">
        <f>'入力シート'!L13</f>
      </c>
      <c r="P17" s="163">
        <f>'入力シート'!H13</f>
        <v>0</v>
      </c>
    </row>
    <row r="18" spans="1:16" ht="30" customHeight="1">
      <c r="A18" s="80"/>
      <c r="B18" s="80"/>
      <c r="D18" s="149"/>
      <c r="E18" s="138"/>
      <c r="F18" s="150">
        <f>'入力シート'!D13</f>
        <v>0</v>
      </c>
      <c r="G18" s="151"/>
      <c r="H18" s="152"/>
      <c r="I18" s="153" t="s">
        <v>12</v>
      </c>
      <c r="J18" s="164">
        <f>'入力シート'!K13</f>
        <v>0</v>
      </c>
      <c r="K18" s="164"/>
      <c r="L18" s="164"/>
      <c r="M18" s="165">
        <f>'入力シート'!G13</f>
        <v>0</v>
      </c>
      <c r="N18" s="156" t="s">
        <v>122</v>
      </c>
      <c r="O18" s="166"/>
      <c r="P18" s="167"/>
    </row>
    <row r="19" spans="1:16" ht="19.5" customHeight="1">
      <c r="A19" s="80"/>
      <c r="B19" s="80"/>
      <c r="D19" s="141" t="s">
        <v>13</v>
      </c>
      <c r="E19" s="130"/>
      <c r="F19" s="91">
        <f>'入力シート'!E14</f>
        <v>0</v>
      </c>
      <c r="G19" s="93"/>
      <c r="H19" s="142">
        <f>'入力シート'!F14</f>
        <v>0</v>
      </c>
      <c r="I19" s="143" t="s">
        <v>0</v>
      </c>
      <c r="J19" s="159">
        <f>'入力シート'!I14</f>
        <v>0</v>
      </c>
      <c r="K19" s="168">
        <f>'入力シート'!J14</f>
        <v>0</v>
      </c>
      <c r="L19" s="169"/>
      <c r="M19" s="169"/>
      <c r="N19" s="170"/>
      <c r="O19" s="162">
        <f>'入力シート'!L14</f>
      </c>
      <c r="P19" s="163">
        <f>'入力シート'!H14</f>
        <v>0</v>
      </c>
    </row>
    <row r="20" spans="1:16" ht="30" customHeight="1">
      <c r="A20" s="80"/>
      <c r="B20" s="80"/>
      <c r="D20" s="149"/>
      <c r="E20" s="138"/>
      <c r="F20" s="150">
        <f>'入力シート'!D14</f>
        <v>0</v>
      </c>
      <c r="G20" s="151"/>
      <c r="H20" s="152"/>
      <c r="I20" s="153" t="s">
        <v>12</v>
      </c>
      <c r="J20" s="164">
        <f>'入力シート'!K14</f>
        <v>0</v>
      </c>
      <c r="K20" s="164"/>
      <c r="L20" s="164"/>
      <c r="M20" s="165">
        <f>'入力シート'!G14</f>
        <v>0</v>
      </c>
      <c r="N20" s="156" t="s">
        <v>122</v>
      </c>
      <c r="O20" s="166"/>
      <c r="P20" s="167"/>
    </row>
    <row r="21" spans="1:16" ht="19.5" customHeight="1">
      <c r="A21" s="80"/>
      <c r="B21" s="80"/>
      <c r="D21" s="141" t="s">
        <v>13</v>
      </c>
      <c r="E21" s="130"/>
      <c r="F21" s="91">
        <f>'入力シート'!E15</f>
        <v>0</v>
      </c>
      <c r="G21" s="93"/>
      <c r="H21" s="142">
        <f>'入力シート'!F15</f>
        <v>0</v>
      </c>
      <c r="I21" s="143" t="s">
        <v>0</v>
      </c>
      <c r="J21" s="159">
        <f>'入力シート'!I15</f>
        <v>0</v>
      </c>
      <c r="K21" s="168">
        <f>'入力シート'!J15</f>
        <v>0</v>
      </c>
      <c r="L21" s="169"/>
      <c r="M21" s="169"/>
      <c r="N21" s="170"/>
      <c r="O21" s="162">
        <f>'入力シート'!L15</f>
      </c>
      <c r="P21" s="163">
        <f>'入力シート'!H15</f>
        <v>0</v>
      </c>
    </row>
    <row r="22" spans="1:16" ht="30" customHeight="1">
      <c r="A22" s="80"/>
      <c r="B22" s="80"/>
      <c r="D22" s="149"/>
      <c r="E22" s="138"/>
      <c r="F22" s="150">
        <f>'入力シート'!D15</f>
        <v>0</v>
      </c>
      <c r="G22" s="151"/>
      <c r="H22" s="152"/>
      <c r="I22" s="153" t="s">
        <v>12</v>
      </c>
      <c r="J22" s="164">
        <f>'入力シート'!K15</f>
        <v>0</v>
      </c>
      <c r="K22" s="164"/>
      <c r="L22" s="164"/>
      <c r="M22" s="165">
        <f>'入力シート'!G15</f>
        <v>0</v>
      </c>
      <c r="N22" s="156" t="s">
        <v>122</v>
      </c>
      <c r="O22" s="166"/>
      <c r="P22" s="167"/>
    </row>
    <row r="23" spans="1:16" ht="19.5" customHeight="1">
      <c r="A23" s="80"/>
      <c r="B23" s="80"/>
      <c r="D23" s="141" t="s">
        <v>13</v>
      </c>
      <c r="E23" s="130"/>
      <c r="F23" s="91">
        <f>'入力シート'!E16</f>
        <v>0</v>
      </c>
      <c r="G23" s="93"/>
      <c r="H23" s="142">
        <f>'入力シート'!F16</f>
        <v>0</v>
      </c>
      <c r="I23" s="143" t="s">
        <v>0</v>
      </c>
      <c r="J23" s="159">
        <f>'入力シート'!I16</f>
        <v>0</v>
      </c>
      <c r="K23" s="168">
        <f>'入力シート'!J16</f>
        <v>0</v>
      </c>
      <c r="L23" s="169"/>
      <c r="M23" s="169"/>
      <c r="N23" s="170"/>
      <c r="O23" s="162">
        <f>'入力シート'!L16</f>
      </c>
      <c r="P23" s="163">
        <f>'入力シート'!H16</f>
        <v>0</v>
      </c>
    </row>
    <row r="24" spans="1:16" ht="30" customHeight="1">
      <c r="A24" s="80"/>
      <c r="B24" s="80"/>
      <c r="D24" s="149"/>
      <c r="E24" s="138"/>
      <c r="F24" s="150">
        <f>'入力シート'!D16</f>
        <v>0</v>
      </c>
      <c r="G24" s="151"/>
      <c r="H24" s="152"/>
      <c r="I24" s="153" t="s">
        <v>12</v>
      </c>
      <c r="J24" s="164">
        <f>'入力シート'!K16</f>
        <v>0</v>
      </c>
      <c r="K24" s="164"/>
      <c r="L24" s="164"/>
      <c r="M24" s="165">
        <f>'入力シート'!G16</f>
        <v>0</v>
      </c>
      <c r="N24" s="156" t="s">
        <v>122</v>
      </c>
      <c r="O24" s="166"/>
      <c r="P24" s="167"/>
    </row>
    <row r="25" spans="1:16" ht="19.5" customHeight="1">
      <c r="A25" s="80"/>
      <c r="B25" s="80"/>
      <c r="D25" s="141" t="s">
        <v>13</v>
      </c>
      <c r="E25" s="130"/>
      <c r="F25" s="91">
        <f>'入力シート'!E17</f>
        <v>0</v>
      </c>
      <c r="G25" s="93"/>
      <c r="H25" s="142">
        <f>'入力シート'!F17</f>
        <v>0</v>
      </c>
      <c r="I25" s="143" t="s">
        <v>0</v>
      </c>
      <c r="J25" s="159">
        <f>'入力シート'!I17</f>
        <v>0</v>
      </c>
      <c r="K25" s="168">
        <f>'入力シート'!J17</f>
        <v>0</v>
      </c>
      <c r="L25" s="169"/>
      <c r="M25" s="169"/>
      <c r="N25" s="170"/>
      <c r="O25" s="162">
        <f>'入力シート'!L17</f>
      </c>
      <c r="P25" s="163">
        <f>'入力シート'!H17</f>
        <v>0</v>
      </c>
    </row>
    <row r="26" spans="1:16" ht="30" customHeight="1">
      <c r="A26" s="80"/>
      <c r="B26" s="80"/>
      <c r="D26" s="149"/>
      <c r="E26" s="138"/>
      <c r="F26" s="150">
        <f>'入力シート'!D17</f>
        <v>0</v>
      </c>
      <c r="G26" s="151"/>
      <c r="H26" s="152"/>
      <c r="I26" s="153" t="s">
        <v>12</v>
      </c>
      <c r="J26" s="164">
        <f>'入力シート'!K17</f>
        <v>0</v>
      </c>
      <c r="K26" s="164"/>
      <c r="L26" s="164"/>
      <c r="M26" s="165">
        <f>'入力シート'!G17</f>
        <v>0</v>
      </c>
      <c r="N26" s="156" t="s">
        <v>122</v>
      </c>
      <c r="O26" s="166"/>
      <c r="P26" s="167"/>
    </row>
    <row r="27" spans="1:16" ht="19.5" customHeight="1">
      <c r="A27" s="80"/>
      <c r="B27" s="80"/>
      <c r="D27" s="141" t="s">
        <v>13</v>
      </c>
      <c r="E27" s="130"/>
      <c r="F27" s="91">
        <f>'入力シート'!E18</f>
        <v>0</v>
      </c>
      <c r="G27" s="93"/>
      <c r="H27" s="142">
        <f>'入力シート'!F18</f>
        <v>0</v>
      </c>
      <c r="I27" s="143" t="s">
        <v>0</v>
      </c>
      <c r="J27" s="159">
        <f>'入力シート'!I18</f>
        <v>0</v>
      </c>
      <c r="K27" s="168">
        <f>'入力シート'!J18</f>
        <v>0</v>
      </c>
      <c r="L27" s="169"/>
      <c r="M27" s="169"/>
      <c r="N27" s="170"/>
      <c r="O27" s="162">
        <f>'入力シート'!L18</f>
      </c>
      <c r="P27" s="163">
        <f>'入力シート'!H18</f>
        <v>0</v>
      </c>
    </row>
    <row r="28" spans="1:16" ht="30" customHeight="1">
      <c r="A28" s="80"/>
      <c r="B28" s="80"/>
      <c r="D28" s="149"/>
      <c r="E28" s="138"/>
      <c r="F28" s="150">
        <f>'入力シート'!D18</f>
        <v>0</v>
      </c>
      <c r="G28" s="151"/>
      <c r="H28" s="152"/>
      <c r="I28" s="153" t="s">
        <v>12</v>
      </c>
      <c r="J28" s="164">
        <f>'入力シート'!K18</f>
        <v>0</v>
      </c>
      <c r="K28" s="164"/>
      <c r="L28" s="164"/>
      <c r="M28" s="165">
        <f>'入力シート'!G18</f>
        <v>0</v>
      </c>
      <c r="N28" s="156" t="s">
        <v>122</v>
      </c>
      <c r="O28" s="166"/>
      <c r="P28" s="167"/>
    </row>
    <row r="29" spans="1:16" ht="19.5" customHeight="1">
      <c r="A29" s="80"/>
      <c r="B29" s="80"/>
      <c r="D29" s="141" t="s">
        <v>13</v>
      </c>
      <c r="E29" s="130"/>
      <c r="F29" s="91">
        <f>'入力シート'!E19</f>
        <v>0</v>
      </c>
      <c r="G29" s="93"/>
      <c r="H29" s="142">
        <f>'入力シート'!F19</f>
        <v>0</v>
      </c>
      <c r="I29" s="143" t="s">
        <v>0</v>
      </c>
      <c r="J29" s="159">
        <f>'入力シート'!I19</f>
        <v>0</v>
      </c>
      <c r="K29" s="168">
        <f>'入力シート'!J19</f>
        <v>0</v>
      </c>
      <c r="L29" s="169"/>
      <c r="M29" s="169"/>
      <c r="N29" s="170"/>
      <c r="O29" s="162">
        <f>'入力シート'!L19</f>
      </c>
      <c r="P29" s="163">
        <f>'入力シート'!H19</f>
        <v>0</v>
      </c>
    </row>
    <row r="30" spans="1:16" ht="30" customHeight="1">
      <c r="A30" s="80"/>
      <c r="B30" s="80"/>
      <c r="D30" s="149"/>
      <c r="E30" s="138"/>
      <c r="F30" s="150">
        <f>'入力シート'!D19</f>
        <v>0</v>
      </c>
      <c r="G30" s="151"/>
      <c r="H30" s="152"/>
      <c r="I30" s="153" t="s">
        <v>12</v>
      </c>
      <c r="J30" s="164">
        <f>'入力シート'!K19</f>
        <v>0</v>
      </c>
      <c r="K30" s="164"/>
      <c r="L30" s="164"/>
      <c r="M30" s="165">
        <f>'入力シート'!G19</f>
        <v>0</v>
      </c>
      <c r="N30" s="156" t="s">
        <v>122</v>
      </c>
      <c r="O30" s="166"/>
      <c r="P30" s="167"/>
    </row>
    <row r="31" spans="1:2" ht="9.75" customHeight="1">
      <c r="A31" s="62"/>
      <c r="B31" s="63"/>
    </row>
    <row r="32" spans="1:16" s="172" customFormat="1" ht="30" customHeight="1">
      <c r="A32" s="171"/>
      <c r="B32" s="171"/>
      <c r="D32" s="173" t="str">
        <f>"監督 "&amp;'入力シート'!N11&amp;" 名　"&amp;"競技者 "&amp;'入力シート'!N12&amp;" 名　"&amp;"　計 "&amp;SUM('入力シート'!N11:N12)&amp;" 名"</f>
        <v>監督 0 名　競技者 0 名　　計 0 名</v>
      </c>
      <c r="E32" s="174"/>
      <c r="F32" s="174"/>
      <c r="G32" s="174"/>
      <c r="H32" s="174"/>
      <c r="I32" s="175" t="s">
        <v>117</v>
      </c>
      <c r="J32" s="174"/>
      <c r="K32" s="175" t="e">
        <f>'入力シート'!N13</f>
        <v>#DIV/0!</v>
      </c>
      <c r="L32" s="176"/>
      <c r="M32" s="174" t="str">
        <f>"最高年齢　"&amp;'入力シート'!N14&amp;" 歳 ／　最少年齢　"&amp;'入力シート'!N15&amp;" 歳"</f>
        <v>最高年齢　0 歳 ／　最少年齢　0 歳</v>
      </c>
      <c r="N32" s="177"/>
      <c r="O32" s="177"/>
      <c r="P32" s="178"/>
    </row>
    <row r="33" spans="1:16" s="172" customFormat="1" ht="15" customHeight="1">
      <c r="A33" s="171"/>
      <c r="B33" s="171"/>
      <c r="D33" s="179"/>
      <c r="E33" s="179"/>
      <c r="F33" s="179"/>
      <c r="G33" s="179"/>
      <c r="H33" s="179"/>
      <c r="I33" s="180"/>
      <c r="J33" s="179"/>
      <c r="K33" s="180"/>
      <c r="L33" s="181"/>
      <c r="M33" s="179"/>
      <c r="N33" s="182"/>
      <c r="O33" s="182"/>
      <c r="P33" s="182"/>
    </row>
    <row r="34" spans="4:16" ht="15" customHeight="1">
      <c r="D34" s="183"/>
      <c r="E34" s="183"/>
      <c r="F34" s="183"/>
      <c r="G34" s="183"/>
      <c r="H34" s="183"/>
      <c r="I34" s="183"/>
      <c r="J34" s="183"/>
      <c r="K34" s="183"/>
      <c r="L34" s="183"/>
      <c r="M34" s="183"/>
      <c r="N34" s="183"/>
      <c r="O34" s="183"/>
      <c r="P34" s="183"/>
    </row>
    <row r="35" spans="4:16" ht="79.5" customHeight="1">
      <c r="D35" s="184" t="s">
        <v>132</v>
      </c>
      <c r="E35" s="185"/>
      <c r="F35" s="186" t="str">
        <f>'入力シート'!C35</f>
        <v>＊＊＊＊＊＊＊＊＊＊</v>
      </c>
      <c r="G35" s="187"/>
      <c r="H35" s="187"/>
      <c r="I35" s="187"/>
      <c r="J35" s="187"/>
      <c r="K35" s="187"/>
      <c r="L35" s="187"/>
      <c r="M35" s="187"/>
      <c r="N35" s="187"/>
      <c r="O35" s="187"/>
      <c r="P35" s="188"/>
    </row>
    <row r="36" ht="9.75" customHeight="1"/>
    <row r="37" spans="1:16" s="172" customFormat="1" ht="30" customHeight="1">
      <c r="A37" s="171"/>
      <c r="B37" s="171"/>
      <c r="D37" s="189" t="s">
        <v>133</v>
      </c>
      <c r="E37" s="190"/>
      <c r="F37" s="191"/>
      <c r="G37" s="192" t="str">
        <f>IF('入力シート'!D37="予選会","☑ 予選会","□ 予選会")</f>
        <v>☑ 予選会</v>
      </c>
      <c r="H37" s="193" t="str">
        <f>IF('入力シート'!D37="推薦","","参加")</f>
        <v>参加</v>
      </c>
      <c r="I37" s="194"/>
      <c r="J37" s="192">
        <f>IF('入力シート'!D37="推薦","",'入力シート'!F37)</f>
        <v>10</v>
      </c>
      <c r="K37" s="195" t="str">
        <f>IF('入力シート'!D37="推薦","","チ ー ム 中／　"&amp;'入力シート'!H37)</f>
        <v>チ ー ム 中／　優勝</v>
      </c>
      <c r="L37" s="195"/>
      <c r="M37" s="195"/>
      <c r="N37" s="196" t="str">
        <f>IF('入力シート'!D37="推薦","☑ 推薦","□ 推薦")</f>
        <v>□ 推薦</v>
      </c>
      <c r="O37" s="196"/>
      <c r="P37" s="197"/>
    </row>
    <row r="38" ht="9.75" customHeight="1"/>
    <row r="39" spans="1:16" s="172" customFormat="1" ht="30" customHeight="1">
      <c r="A39" s="171"/>
      <c r="B39" s="171"/>
      <c r="D39" s="189" t="s">
        <v>134</v>
      </c>
      <c r="E39" s="190"/>
      <c r="F39" s="192"/>
      <c r="G39" s="192">
        <f>'入力シート'!D39</f>
        <v>0</v>
      </c>
      <c r="H39" s="198" t="s">
        <v>137</v>
      </c>
      <c r="I39" s="194"/>
      <c r="J39" s="199"/>
      <c r="K39" s="200">
        <f>'入力シート'!F39</f>
        <v>0</v>
      </c>
      <c r="L39" s="201"/>
      <c r="M39" s="201"/>
      <c r="N39" s="201"/>
      <c r="O39" s="201"/>
      <c r="P39" s="202"/>
    </row>
    <row r="40" ht="9.75" customHeight="1"/>
  </sheetData>
  <sheetProtection sheet="1"/>
  <mergeCells count="103">
    <mergeCell ref="H37:I37"/>
    <mergeCell ref="D39:E39"/>
    <mergeCell ref="M6:P6"/>
    <mergeCell ref="N37:P37"/>
    <mergeCell ref="K39:P39"/>
    <mergeCell ref="H39:J39"/>
    <mergeCell ref="D37:E37"/>
    <mergeCell ref="D32:H32"/>
    <mergeCell ref="I32:J32"/>
    <mergeCell ref="K32:L32"/>
    <mergeCell ref="M32:P32"/>
    <mergeCell ref="F35:P35"/>
    <mergeCell ref="D35:E35"/>
    <mergeCell ref="D29:E30"/>
    <mergeCell ref="F29:G29"/>
    <mergeCell ref="H29:H30"/>
    <mergeCell ref="K29:N29"/>
    <mergeCell ref="O29:O30"/>
    <mergeCell ref="P29:P30"/>
    <mergeCell ref="F30:G30"/>
    <mergeCell ref="J30:L30"/>
    <mergeCell ref="D27:E28"/>
    <mergeCell ref="F27:G27"/>
    <mergeCell ref="H27:H28"/>
    <mergeCell ref="K27:N27"/>
    <mergeCell ref="O27:O28"/>
    <mergeCell ref="P27:P28"/>
    <mergeCell ref="F28:G28"/>
    <mergeCell ref="J28:L28"/>
    <mergeCell ref="D25:E26"/>
    <mergeCell ref="F25:G25"/>
    <mergeCell ref="H25:H26"/>
    <mergeCell ref="K25:N25"/>
    <mergeCell ref="O25:O26"/>
    <mergeCell ref="P25:P26"/>
    <mergeCell ref="F26:G26"/>
    <mergeCell ref="J26:L26"/>
    <mergeCell ref="D23:E24"/>
    <mergeCell ref="F23:G23"/>
    <mergeCell ref="H23:H24"/>
    <mergeCell ref="K23:N23"/>
    <mergeCell ref="O23:O24"/>
    <mergeCell ref="P23:P24"/>
    <mergeCell ref="F24:G24"/>
    <mergeCell ref="J24:L24"/>
    <mergeCell ref="D21:E22"/>
    <mergeCell ref="F21:G21"/>
    <mergeCell ref="H21:H22"/>
    <mergeCell ref="K21:N21"/>
    <mergeCell ref="O21:O22"/>
    <mergeCell ref="P21:P22"/>
    <mergeCell ref="F22:G22"/>
    <mergeCell ref="J22:L22"/>
    <mergeCell ref="N9:O9"/>
    <mergeCell ref="F9:J9"/>
    <mergeCell ref="M10:P10"/>
    <mergeCell ref="K15:N15"/>
    <mergeCell ref="M5:P5"/>
    <mergeCell ref="D8:F8"/>
    <mergeCell ref="G8:J8"/>
    <mergeCell ref="D17:E18"/>
    <mergeCell ref="F17:G17"/>
    <mergeCell ref="H17:H18"/>
    <mergeCell ref="K17:N17"/>
    <mergeCell ref="F19:G19"/>
    <mergeCell ref="H19:H20"/>
    <mergeCell ref="O12:O13"/>
    <mergeCell ref="O15:O16"/>
    <mergeCell ref="I12:N13"/>
    <mergeCell ref="D15:E16"/>
    <mergeCell ref="F16:G16"/>
    <mergeCell ref="F15:G15"/>
    <mergeCell ref="H12:H13"/>
    <mergeCell ref="D12:G12"/>
    <mergeCell ref="P15:P16"/>
    <mergeCell ref="L1:P1"/>
    <mergeCell ref="H15:H16"/>
    <mergeCell ref="J16:L16"/>
    <mergeCell ref="F10:J10"/>
    <mergeCell ref="D2:P2"/>
    <mergeCell ref="D3:P3"/>
    <mergeCell ref="D6:F6"/>
    <mergeCell ref="D7:F7"/>
    <mergeCell ref="O17:O18"/>
    <mergeCell ref="P17:P18"/>
    <mergeCell ref="F18:G18"/>
    <mergeCell ref="J18:L18"/>
    <mergeCell ref="M7:N7"/>
    <mergeCell ref="K10:L10"/>
    <mergeCell ref="G7:J7"/>
    <mergeCell ref="K7:L7"/>
    <mergeCell ref="K9:L9"/>
    <mergeCell ref="D19:E20"/>
    <mergeCell ref="K19:N19"/>
    <mergeCell ref="F20:G20"/>
    <mergeCell ref="J20:L20"/>
    <mergeCell ref="M8:N8"/>
    <mergeCell ref="K8:L8"/>
    <mergeCell ref="D13:G13"/>
    <mergeCell ref="D9:D10"/>
    <mergeCell ref="P12:P13"/>
    <mergeCell ref="O19:O20"/>
    <mergeCell ref="P19:P20"/>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2:N31"/>
  <sheetViews>
    <sheetView showZeros="0" zoomScalePageLayoutView="0" workbookViewId="0" topLeftCell="A1">
      <selection activeCell="D13" sqref="D13"/>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215" t="s">
        <v>140</v>
      </c>
      <c r="C2" s="216"/>
      <c r="D2" s="216"/>
      <c r="E2" s="216"/>
      <c r="F2" s="216"/>
      <c r="G2" s="216"/>
      <c r="H2" s="216"/>
      <c r="I2" s="216"/>
      <c r="J2" s="216"/>
      <c r="K2" s="216"/>
      <c r="L2" s="216"/>
      <c r="M2" s="216"/>
      <c r="N2" s="216"/>
    </row>
    <row r="3" ht="19.5" customHeight="1">
      <c r="B3" t="s">
        <v>148</v>
      </c>
    </row>
    <row r="5" spans="2:14" ht="24.75" customHeight="1">
      <c r="B5" s="224" t="s">
        <v>167</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166</v>
      </c>
    </row>
    <row r="9" ht="18" customHeight="1"/>
    <row r="10" ht="18" customHeight="1">
      <c r="B10" t="s">
        <v>157</v>
      </c>
    </row>
    <row r="11" spans="2:8" ht="18" customHeight="1">
      <c r="B11" s="2" t="s">
        <v>141</v>
      </c>
      <c r="C11" t="s">
        <v>158</v>
      </c>
      <c r="G11" s="2" t="s">
        <v>142</v>
      </c>
      <c r="H11" t="s">
        <v>159</v>
      </c>
    </row>
    <row r="12" spans="2:8" ht="18" customHeight="1">
      <c r="B12" s="2" t="s">
        <v>143</v>
      </c>
      <c r="C12" t="s">
        <v>161</v>
      </c>
      <c r="G12" s="2" t="s">
        <v>144</v>
      </c>
      <c r="H12" t="s">
        <v>160</v>
      </c>
    </row>
    <row r="13" spans="2:3" ht="18" customHeight="1">
      <c r="B13" s="2" t="s">
        <v>145</v>
      </c>
      <c r="C13" t="s">
        <v>162</v>
      </c>
    </row>
    <row r="14" spans="2:3" ht="18" customHeight="1">
      <c r="B14" s="2" t="s">
        <v>146</v>
      </c>
      <c r="C14" t="s">
        <v>163</v>
      </c>
    </row>
    <row r="15" spans="2:3" ht="18" customHeight="1">
      <c r="B15" s="2" t="s">
        <v>147</v>
      </c>
      <c r="C15" t="s">
        <v>164</v>
      </c>
    </row>
    <row r="16" ht="18" customHeight="1"/>
    <row r="17" spans="2:11" ht="19.5" customHeight="1">
      <c r="B17" s="207" t="s">
        <v>74</v>
      </c>
      <c r="C17" s="207"/>
      <c r="D17" s="232" t="str">
        <f>'入力シート'!D4</f>
        <v>全国ジュニアゲートボール大会</v>
      </c>
      <c r="E17" s="232"/>
      <c r="F17" s="232"/>
      <c r="G17" s="222" t="s">
        <v>156</v>
      </c>
      <c r="H17" s="223"/>
      <c r="I17" s="217" t="str">
        <f>'入力シート'!E3</f>
        <v>埼玉県ゲートボール連盟</v>
      </c>
      <c r="J17" s="217"/>
      <c r="K17" s="218"/>
    </row>
    <row r="18" spans="2:11" ht="19.5" customHeight="1">
      <c r="B18" s="207" t="s">
        <v>75</v>
      </c>
      <c r="C18" s="207"/>
      <c r="D18" s="233" t="str">
        <f>'入力シート'!F4</f>
        <v>---</v>
      </c>
      <c r="E18" s="233"/>
      <c r="F18" s="233"/>
      <c r="G18" s="222" t="s">
        <v>154</v>
      </c>
      <c r="H18" s="223"/>
      <c r="I18" s="219">
        <f>'参加登録'!M8</f>
        <v>0</v>
      </c>
      <c r="J18" s="220"/>
      <c r="K18" s="221"/>
    </row>
    <row r="19" spans="2:11" ht="19.5" customHeight="1">
      <c r="B19" s="207" t="s">
        <v>81</v>
      </c>
      <c r="C19" s="207"/>
      <c r="D19" s="233">
        <f>'入力シート'!D5</f>
        <v>0</v>
      </c>
      <c r="E19" s="233"/>
      <c r="F19" s="233"/>
      <c r="G19" s="222" t="s">
        <v>155</v>
      </c>
      <c r="H19" s="223"/>
      <c r="I19" s="219" t="e">
        <f>'参加登録'!M10</f>
        <v>#N/A</v>
      </c>
      <c r="J19" s="220"/>
      <c r="K19" s="221"/>
    </row>
    <row r="20" ht="9.75" customHeight="1"/>
    <row r="21" spans="2:14" ht="18" customHeight="1">
      <c r="B21" s="208"/>
      <c r="C21" s="208" t="s">
        <v>77</v>
      </c>
      <c r="D21" s="208" t="s">
        <v>120</v>
      </c>
      <c r="E21" s="230" t="s">
        <v>149</v>
      </c>
      <c r="F21" s="230" t="s">
        <v>152</v>
      </c>
      <c r="G21" s="207" t="s">
        <v>153</v>
      </c>
      <c r="H21" s="207"/>
      <c r="I21" s="207"/>
      <c r="J21" s="207"/>
      <c r="K21" s="207"/>
      <c r="L21" s="207"/>
      <c r="M21" s="207"/>
      <c r="N21" s="207"/>
    </row>
    <row r="22" spans="2:14" ht="18" customHeight="1">
      <c r="B22" s="209"/>
      <c r="C22" s="209"/>
      <c r="D22" s="209"/>
      <c r="E22" s="231" t="s">
        <v>150</v>
      </c>
      <c r="F22" s="231" t="s">
        <v>151</v>
      </c>
      <c r="G22" s="210" t="s">
        <v>141</v>
      </c>
      <c r="H22" s="213" t="s">
        <v>142</v>
      </c>
      <c r="I22" s="213" t="s">
        <v>143</v>
      </c>
      <c r="J22" s="213" t="s">
        <v>144</v>
      </c>
      <c r="K22" s="213" t="s">
        <v>145</v>
      </c>
      <c r="L22" s="213" t="s">
        <v>146</v>
      </c>
      <c r="M22" s="213" t="s">
        <v>147</v>
      </c>
      <c r="N22" s="57" t="s">
        <v>165</v>
      </c>
    </row>
    <row r="23" spans="2:14" ht="18" customHeight="1">
      <c r="B23" s="206">
        <v>1</v>
      </c>
      <c r="C23" s="235">
        <f>'入力シート'!D11</f>
        <v>0</v>
      </c>
      <c r="D23" s="234">
        <f>'入力シート'!K11</f>
        <v>0</v>
      </c>
      <c r="E23" s="206"/>
      <c r="F23" s="206"/>
      <c r="G23" s="211"/>
      <c r="H23" s="214"/>
      <c r="I23" s="214"/>
      <c r="J23" s="214"/>
      <c r="K23" s="214"/>
      <c r="L23" s="214"/>
      <c r="M23" s="214"/>
      <c r="N23" s="212"/>
    </row>
    <row r="24" spans="2:14" ht="18" customHeight="1">
      <c r="B24" s="206">
        <v>2</v>
      </c>
      <c r="C24" s="235">
        <f>'入力シート'!D12</f>
        <v>0</v>
      </c>
      <c r="D24" s="234">
        <f>'入力シート'!K12</f>
        <v>0</v>
      </c>
      <c r="E24" s="206"/>
      <c r="F24" s="206"/>
      <c r="G24" s="211"/>
      <c r="H24" s="214"/>
      <c r="I24" s="214"/>
      <c r="J24" s="214"/>
      <c r="K24" s="214"/>
      <c r="L24" s="214"/>
      <c r="M24" s="214"/>
      <c r="N24" s="212"/>
    </row>
    <row r="25" spans="2:14" ht="18" customHeight="1">
      <c r="B25" s="206">
        <v>3</v>
      </c>
      <c r="C25" s="235">
        <f>'入力シート'!D13</f>
        <v>0</v>
      </c>
      <c r="D25" s="234">
        <f>'入力シート'!K13</f>
        <v>0</v>
      </c>
      <c r="E25" s="206"/>
      <c r="F25" s="206"/>
      <c r="G25" s="211"/>
      <c r="H25" s="214"/>
      <c r="I25" s="214"/>
      <c r="J25" s="214"/>
      <c r="K25" s="214"/>
      <c r="L25" s="214"/>
      <c r="M25" s="214"/>
      <c r="N25" s="212"/>
    </row>
    <row r="26" spans="2:14" ht="18" customHeight="1">
      <c r="B26" s="206">
        <v>4</v>
      </c>
      <c r="C26" s="235">
        <f>'入力シート'!D14</f>
        <v>0</v>
      </c>
      <c r="D26" s="234">
        <f>'入力シート'!K14</f>
        <v>0</v>
      </c>
      <c r="E26" s="206"/>
      <c r="F26" s="206"/>
      <c r="G26" s="211"/>
      <c r="H26" s="214"/>
      <c r="I26" s="214"/>
      <c r="J26" s="214"/>
      <c r="K26" s="214"/>
      <c r="L26" s="214"/>
      <c r="M26" s="214"/>
      <c r="N26" s="212"/>
    </row>
    <row r="27" spans="2:14" ht="18" customHeight="1">
      <c r="B27" s="206">
        <v>5</v>
      </c>
      <c r="C27" s="235">
        <f>'入力シート'!D15</f>
        <v>0</v>
      </c>
      <c r="D27" s="234">
        <f>'入力シート'!K15</f>
        <v>0</v>
      </c>
      <c r="E27" s="206"/>
      <c r="F27" s="206"/>
      <c r="G27" s="211"/>
      <c r="H27" s="214"/>
      <c r="I27" s="214"/>
      <c r="J27" s="214"/>
      <c r="K27" s="214"/>
      <c r="L27" s="214"/>
      <c r="M27" s="214"/>
      <c r="N27" s="212"/>
    </row>
    <row r="28" spans="2:14" ht="18" customHeight="1">
      <c r="B28" s="206">
        <v>6</v>
      </c>
      <c r="C28" s="235">
        <f>'入力シート'!D16</f>
        <v>0</v>
      </c>
      <c r="D28" s="234">
        <f>'入力シート'!K16</f>
        <v>0</v>
      </c>
      <c r="E28" s="206"/>
      <c r="F28" s="206"/>
      <c r="G28" s="211"/>
      <c r="H28" s="214"/>
      <c r="I28" s="214"/>
      <c r="J28" s="214"/>
      <c r="K28" s="214"/>
      <c r="L28" s="214"/>
      <c r="M28" s="214"/>
      <c r="N28" s="212"/>
    </row>
    <row r="29" spans="2:14" ht="18" customHeight="1">
      <c r="B29" s="206">
        <v>7</v>
      </c>
      <c r="C29" s="235">
        <f>'入力シート'!D17</f>
        <v>0</v>
      </c>
      <c r="D29" s="234">
        <f>'入力シート'!K17</f>
        <v>0</v>
      </c>
      <c r="E29" s="206"/>
      <c r="F29" s="206"/>
      <c r="G29" s="211"/>
      <c r="H29" s="214"/>
      <c r="I29" s="214"/>
      <c r="J29" s="214"/>
      <c r="K29" s="214"/>
      <c r="L29" s="214"/>
      <c r="M29" s="214"/>
      <c r="N29" s="212"/>
    </row>
    <row r="30" spans="2:14" ht="18" customHeight="1">
      <c r="B30" s="206">
        <v>8</v>
      </c>
      <c r="C30" s="235">
        <f>'入力シート'!D18</f>
        <v>0</v>
      </c>
      <c r="D30" s="234">
        <f>'入力シート'!K18</f>
        <v>0</v>
      </c>
      <c r="E30" s="206"/>
      <c r="F30" s="206"/>
      <c r="G30" s="211"/>
      <c r="H30" s="214"/>
      <c r="I30" s="214"/>
      <c r="J30" s="214"/>
      <c r="K30" s="214"/>
      <c r="L30" s="214"/>
      <c r="M30" s="214"/>
      <c r="N30" s="212"/>
    </row>
    <row r="31" spans="2:14" ht="18" customHeight="1">
      <c r="B31" s="206">
        <v>9</v>
      </c>
      <c r="C31" s="235">
        <f>'入力シート'!D19</f>
        <v>0</v>
      </c>
      <c r="D31" s="234">
        <f>'入力シート'!K19</f>
        <v>0</v>
      </c>
      <c r="E31" s="206"/>
      <c r="F31" s="206"/>
      <c r="G31" s="211"/>
      <c r="H31" s="214"/>
      <c r="I31" s="214"/>
      <c r="J31" s="214"/>
      <c r="K31" s="214"/>
      <c r="L31" s="214"/>
      <c r="M31" s="214"/>
      <c r="N31" s="212"/>
    </row>
  </sheetData>
  <sheetProtection sheet="1" objects="1" scenarios="1"/>
  <mergeCells count="17">
    <mergeCell ref="D17:F17"/>
    <mergeCell ref="G17:H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P39"/>
  <sheetViews>
    <sheetView showGridLines="0" showZeros="0" zoomScalePageLayoutView="0" workbookViewId="0" topLeftCell="A1">
      <selection activeCell="G8" sqref="G8:J8"/>
    </sheetView>
  </sheetViews>
  <sheetFormatPr defaultColWidth="8.796875" defaultRowHeight="15" customHeight="1"/>
  <cols>
    <col min="1" max="3" width="2.09765625" style="64" customWidth="1"/>
    <col min="4" max="5" width="2.3984375" style="64" customWidth="1"/>
    <col min="6" max="6" width="3.69921875" style="64" customWidth="1"/>
    <col min="7" max="7" width="20.59765625" style="64" customWidth="1"/>
    <col min="8" max="8" width="5.09765625" style="64" customWidth="1"/>
    <col min="9" max="9" width="2.3984375" style="64" customWidth="1"/>
    <col min="10" max="10" width="9.09765625" style="64" customWidth="1"/>
    <col min="11" max="11" width="7.3984375" style="64" customWidth="1"/>
    <col min="12" max="12" width="1.59765625" style="64" customWidth="1"/>
    <col min="13" max="13" width="25.59765625" style="64" customWidth="1"/>
    <col min="14" max="14" width="4.3984375" style="64" customWidth="1"/>
    <col min="15" max="16" width="5.09765625" style="64" customWidth="1"/>
    <col min="17" max="16384" width="9" style="64" customWidth="1"/>
  </cols>
  <sheetData>
    <row r="1" spans="1:16" ht="15" customHeight="1">
      <c r="A1" s="62"/>
      <c r="B1" s="63"/>
      <c r="I1" s="65"/>
      <c r="L1" s="66"/>
      <c r="M1" s="67"/>
      <c r="N1" s="67"/>
      <c r="O1" s="67"/>
      <c r="P1" s="68"/>
    </row>
    <row r="2" spans="1:16" ht="9.75" customHeight="1">
      <c r="A2" s="62"/>
      <c r="B2" s="63"/>
      <c r="D2" s="69"/>
      <c r="E2" s="69"/>
      <c r="F2" s="69"/>
      <c r="G2" s="69"/>
      <c r="H2" s="69"/>
      <c r="I2" s="69"/>
      <c r="J2" s="69"/>
      <c r="K2" s="69"/>
      <c r="L2" s="69"/>
      <c r="M2" s="69"/>
      <c r="N2" s="69"/>
      <c r="O2" s="69"/>
      <c r="P2" s="69"/>
    </row>
    <row r="3" spans="1:16" ht="18" customHeight="1">
      <c r="A3" s="62"/>
      <c r="B3" s="63"/>
      <c r="D3" s="70" t="str">
        <f>"2021年度　"&amp;'入力シート'!D4&amp;" 参加登録申込書 （変更届）"</f>
        <v>2021年度　全国ジュニアゲートボール大会 参加登録申込書 （変更届）</v>
      </c>
      <c r="E3" s="70"/>
      <c r="F3" s="70"/>
      <c r="G3" s="70"/>
      <c r="H3" s="70"/>
      <c r="I3" s="70"/>
      <c r="J3" s="70"/>
      <c r="K3" s="70"/>
      <c r="L3" s="70"/>
      <c r="M3" s="70"/>
      <c r="N3" s="70"/>
      <c r="O3" s="70"/>
      <c r="P3" s="70"/>
    </row>
    <row r="4" spans="1:16" s="71" customFormat="1" ht="9.75" customHeight="1">
      <c r="A4" s="62"/>
      <c r="B4" s="63"/>
      <c r="D4" s="72"/>
      <c r="L4" s="73"/>
      <c r="P4" s="74"/>
    </row>
    <row r="5" spans="1:16" ht="30" customHeight="1">
      <c r="A5" s="62"/>
      <c r="B5" s="63"/>
      <c r="H5" s="75"/>
      <c r="I5" s="75"/>
      <c r="J5" s="76"/>
      <c r="K5" s="76"/>
      <c r="L5" s="77" t="s">
        <v>4</v>
      </c>
      <c r="M5" s="78" t="str">
        <f>VLOOKUP('入力シート'!D3,Sheet1!A:B,2,FALSE)</f>
        <v>埼玉県ゲートボール連盟</v>
      </c>
      <c r="N5" s="78"/>
      <c r="O5" s="78"/>
      <c r="P5" s="78"/>
    </row>
    <row r="6" spans="1:16" s="81" customFormat="1" ht="30" customHeight="1">
      <c r="A6" s="79"/>
      <c r="B6" s="80"/>
      <c r="D6" s="82" t="s">
        <v>8</v>
      </c>
      <c r="E6" s="83"/>
      <c r="F6" s="84"/>
      <c r="G6" s="85" t="str">
        <f>'入力シート'!F4</f>
        <v>---</v>
      </c>
      <c r="H6" s="86"/>
      <c r="I6" s="86"/>
      <c r="J6" s="86"/>
      <c r="K6" s="86"/>
      <c r="L6" s="86"/>
      <c r="M6" s="87" t="s">
        <v>135</v>
      </c>
      <c r="N6" s="87"/>
      <c r="O6" s="87"/>
      <c r="P6" s="87"/>
    </row>
    <row r="7" spans="1:16" ht="21" customHeight="1">
      <c r="A7" s="62"/>
      <c r="B7" s="63"/>
      <c r="D7" s="88" t="s">
        <v>123</v>
      </c>
      <c r="E7" s="89"/>
      <c r="F7" s="90"/>
      <c r="G7" s="91">
        <f>'入力シート'!D6</f>
        <v>0</v>
      </c>
      <c r="H7" s="92"/>
      <c r="I7" s="92"/>
      <c r="J7" s="93"/>
      <c r="K7" s="88" t="s">
        <v>1</v>
      </c>
      <c r="L7" s="90"/>
      <c r="M7" s="91" t="e">
        <f>VLOOKUP(K8,'入力シート'!C23:L32,3,FALSE)</f>
        <v>#N/A</v>
      </c>
      <c r="N7" s="93"/>
      <c r="O7" s="94" t="s">
        <v>6</v>
      </c>
      <c r="P7" s="94" t="s">
        <v>14</v>
      </c>
    </row>
    <row r="8" spans="1:16" ht="39.75" customHeight="1">
      <c r="A8" s="62"/>
      <c r="B8" s="63"/>
      <c r="D8" s="95" t="s">
        <v>2</v>
      </c>
      <c r="E8" s="96"/>
      <c r="F8" s="97"/>
      <c r="G8" s="98">
        <f>'入力シート'!D5</f>
        <v>0</v>
      </c>
      <c r="H8" s="99"/>
      <c r="I8" s="99"/>
      <c r="J8" s="100"/>
      <c r="K8" s="101" t="str">
        <f>IF('入力シート'!D23="","代表者（＊）","監督")</f>
        <v>代表者（＊）</v>
      </c>
      <c r="L8" s="102"/>
      <c r="M8" s="98">
        <f>VLOOKUP(K8,'入力シート'!C23:L32,2,FALSE)</f>
        <v>0</v>
      </c>
      <c r="N8" s="100"/>
      <c r="O8" s="103" t="e">
        <f>VLOOKUP(K8,'入力シート'!C23:L32,4,FALSE)</f>
        <v>#N/A</v>
      </c>
      <c r="P8" s="104" t="e">
        <f>VLOOKUP(K8,'入力シート'!C23:L32,6,FALSE)</f>
        <v>#N/A</v>
      </c>
    </row>
    <row r="9" spans="1:16" ht="24.75" customHeight="1">
      <c r="A9" s="62"/>
      <c r="B9" s="63"/>
      <c r="D9" s="105" t="s">
        <v>9</v>
      </c>
      <c r="E9" s="106" t="s">
        <v>0</v>
      </c>
      <c r="F9" s="107" t="e">
        <f>VLOOKUP(K8,'入力シート'!C23:L32,7,FALSE)</f>
        <v>#N/A</v>
      </c>
      <c r="G9" s="107"/>
      <c r="H9" s="107"/>
      <c r="I9" s="107"/>
      <c r="J9" s="108"/>
      <c r="K9" s="82" t="s">
        <v>5</v>
      </c>
      <c r="L9" s="109"/>
      <c r="M9" s="110" t="e">
        <f>VLOOKUP(K8,'入力シート'!C23:L32,5,FALSE)</f>
        <v>#N/A</v>
      </c>
      <c r="N9" s="111" t="e">
        <f>VLOOKUP(K8,'入力シート'!C23:L32,10,FALSE)</f>
        <v>#N/A</v>
      </c>
      <c r="O9" s="112"/>
      <c r="P9" s="113" t="s">
        <v>7</v>
      </c>
    </row>
    <row r="10" spans="1:16" ht="24.75" customHeight="1">
      <c r="A10" s="62"/>
      <c r="B10" s="63"/>
      <c r="D10" s="114"/>
      <c r="E10" s="115"/>
      <c r="F10" s="116" t="e">
        <f>VLOOKUP(K8,'入力シート'!C23:L32,8,FALSE)</f>
        <v>#N/A</v>
      </c>
      <c r="G10" s="117"/>
      <c r="H10" s="117"/>
      <c r="I10" s="117"/>
      <c r="J10" s="118"/>
      <c r="K10" s="82" t="s">
        <v>120</v>
      </c>
      <c r="L10" s="119"/>
      <c r="M10" s="120" t="e">
        <f>VLOOKUP(K8,'入力シート'!C23:L32,9,FALSE)</f>
        <v>#N/A</v>
      </c>
      <c r="N10" s="121"/>
      <c r="O10" s="121"/>
      <c r="P10" s="122"/>
    </row>
    <row r="11" spans="1:2" ht="15" customHeight="1">
      <c r="A11" s="80"/>
      <c r="B11" s="80"/>
    </row>
    <row r="12" spans="1:16" ht="12" customHeight="1">
      <c r="A12" s="80"/>
      <c r="B12" s="80"/>
      <c r="D12" s="123" t="s">
        <v>124</v>
      </c>
      <c r="E12" s="124"/>
      <c r="F12" s="124"/>
      <c r="G12" s="125"/>
      <c r="H12" s="126" t="s">
        <v>125</v>
      </c>
      <c r="I12" s="127" t="s">
        <v>121</v>
      </c>
      <c r="J12" s="128"/>
      <c r="K12" s="128"/>
      <c r="L12" s="128"/>
      <c r="M12" s="128"/>
      <c r="N12" s="129"/>
      <c r="O12" s="105" t="s">
        <v>11</v>
      </c>
      <c r="P12" s="130" t="s">
        <v>10</v>
      </c>
    </row>
    <row r="13" spans="1:16" ht="24" customHeight="1">
      <c r="A13" s="80"/>
      <c r="B13" s="80"/>
      <c r="D13" s="131" t="s">
        <v>15</v>
      </c>
      <c r="E13" s="132"/>
      <c r="F13" s="132"/>
      <c r="G13" s="133"/>
      <c r="H13" s="134"/>
      <c r="I13" s="135"/>
      <c r="J13" s="136"/>
      <c r="K13" s="136"/>
      <c r="L13" s="136"/>
      <c r="M13" s="136"/>
      <c r="N13" s="137"/>
      <c r="O13" s="114"/>
      <c r="P13" s="138"/>
    </row>
    <row r="14" spans="1:16" ht="3" customHeight="1">
      <c r="A14" s="80"/>
      <c r="B14" s="80"/>
      <c r="D14" s="139"/>
      <c r="E14" s="139"/>
      <c r="F14" s="140"/>
      <c r="G14" s="140"/>
      <c r="H14" s="139"/>
      <c r="I14" s="140"/>
      <c r="J14" s="140"/>
      <c r="K14" s="140"/>
      <c r="L14" s="140"/>
      <c r="M14" s="140"/>
      <c r="N14" s="140"/>
      <c r="O14" s="139"/>
      <c r="P14" s="139"/>
    </row>
    <row r="15" spans="1:16" ht="19.5" customHeight="1">
      <c r="A15" s="80"/>
      <c r="B15" s="80"/>
      <c r="D15" s="141" t="s">
        <v>13</v>
      </c>
      <c r="E15" s="130"/>
      <c r="F15" s="91">
        <f>'入力シート'!E24</f>
        <v>0</v>
      </c>
      <c r="G15" s="93"/>
      <c r="H15" s="142">
        <f>'入力シート'!F24</f>
        <v>0</v>
      </c>
      <c r="I15" s="143" t="s">
        <v>0</v>
      </c>
      <c r="J15" s="144">
        <f>'入力シート'!I24</f>
        <v>0</v>
      </c>
      <c r="K15" s="145">
        <f>'入力シート'!J24</f>
        <v>0</v>
      </c>
      <c r="L15" s="145"/>
      <c r="M15" s="145"/>
      <c r="N15" s="146"/>
      <c r="O15" s="147">
        <f>'入力シート'!L24</f>
      </c>
      <c r="P15" s="148">
        <f>'入力シート'!H24</f>
        <v>0</v>
      </c>
    </row>
    <row r="16" spans="1:16" ht="30" customHeight="1">
      <c r="A16" s="80"/>
      <c r="B16" s="80"/>
      <c r="D16" s="149"/>
      <c r="E16" s="138"/>
      <c r="F16" s="150">
        <f>'入力シート'!D24</f>
        <v>0</v>
      </c>
      <c r="G16" s="151"/>
      <c r="H16" s="152"/>
      <c r="I16" s="153" t="s">
        <v>12</v>
      </c>
      <c r="J16" s="154">
        <f>'入力シート'!K24</f>
        <v>0</v>
      </c>
      <c r="K16" s="154"/>
      <c r="L16" s="154"/>
      <c r="M16" s="155">
        <f>'入力シート'!G24</f>
        <v>0</v>
      </c>
      <c r="N16" s="156" t="s">
        <v>122</v>
      </c>
      <c r="O16" s="157"/>
      <c r="P16" s="158"/>
    </row>
    <row r="17" spans="1:16" ht="19.5" customHeight="1">
      <c r="A17" s="80"/>
      <c r="B17" s="80"/>
      <c r="D17" s="141" t="s">
        <v>13</v>
      </c>
      <c r="E17" s="130"/>
      <c r="F17" s="91">
        <f>'入力シート'!E25</f>
        <v>0</v>
      </c>
      <c r="G17" s="93"/>
      <c r="H17" s="142">
        <f>'入力シート'!F25</f>
        <v>0</v>
      </c>
      <c r="I17" s="143" t="s">
        <v>0</v>
      </c>
      <c r="J17" s="159">
        <f>'入力シート'!I25</f>
        <v>0</v>
      </c>
      <c r="K17" s="160">
        <f>'入力シート'!J25</f>
        <v>0</v>
      </c>
      <c r="L17" s="160"/>
      <c r="M17" s="160"/>
      <c r="N17" s="161"/>
      <c r="O17" s="162">
        <f>'入力シート'!L25</f>
      </c>
      <c r="P17" s="163">
        <f>'入力シート'!H25</f>
        <v>0</v>
      </c>
    </row>
    <row r="18" spans="1:16" ht="30" customHeight="1">
      <c r="A18" s="80"/>
      <c r="B18" s="80"/>
      <c r="D18" s="149"/>
      <c r="E18" s="138"/>
      <c r="F18" s="150">
        <f>'入力シート'!D25</f>
        <v>0</v>
      </c>
      <c r="G18" s="151"/>
      <c r="H18" s="152"/>
      <c r="I18" s="153" t="s">
        <v>12</v>
      </c>
      <c r="J18" s="164">
        <f>'入力シート'!K25</f>
        <v>0</v>
      </c>
      <c r="K18" s="164"/>
      <c r="L18" s="164"/>
      <c r="M18" s="165">
        <f>'入力シート'!G25</f>
        <v>0</v>
      </c>
      <c r="N18" s="156" t="s">
        <v>122</v>
      </c>
      <c r="O18" s="166"/>
      <c r="P18" s="167"/>
    </row>
    <row r="19" spans="1:16" ht="19.5" customHeight="1">
      <c r="A19" s="80"/>
      <c r="B19" s="80"/>
      <c r="D19" s="141" t="s">
        <v>13</v>
      </c>
      <c r="E19" s="130"/>
      <c r="F19" s="91">
        <f>'入力シート'!E26</f>
        <v>0</v>
      </c>
      <c r="G19" s="93"/>
      <c r="H19" s="142">
        <f>'入力シート'!F26</f>
        <v>0</v>
      </c>
      <c r="I19" s="143" t="s">
        <v>0</v>
      </c>
      <c r="J19" s="159">
        <f>'入力シート'!I26</f>
        <v>0</v>
      </c>
      <c r="K19" s="168">
        <f>'入力シート'!J26</f>
        <v>0</v>
      </c>
      <c r="L19" s="169"/>
      <c r="M19" s="169"/>
      <c r="N19" s="170"/>
      <c r="O19" s="162">
        <f>'入力シート'!L26</f>
      </c>
      <c r="P19" s="163">
        <f>'入力シート'!H26</f>
        <v>0</v>
      </c>
    </row>
    <row r="20" spans="1:16" ht="30" customHeight="1">
      <c r="A20" s="80"/>
      <c r="B20" s="80"/>
      <c r="D20" s="149"/>
      <c r="E20" s="138"/>
      <c r="F20" s="150">
        <f>'入力シート'!D26</f>
        <v>0</v>
      </c>
      <c r="G20" s="151"/>
      <c r="H20" s="152"/>
      <c r="I20" s="153" t="s">
        <v>12</v>
      </c>
      <c r="J20" s="164">
        <f>'入力シート'!K26</f>
        <v>0</v>
      </c>
      <c r="K20" s="164"/>
      <c r="L20" s="164"/>
      <c r="M20" s="165">
        <f>'入力シート'!G26</f>
        <v>0</v>
      </c>
      <c r="N20" s="156" t="s">
        <v>122</v>
      </c>
      <c r="O20" s="166"/>
      <c r="P20" s="167"/>
    </row>
    <row r="21" spans="1:16" ht="19.5" customHeight="1">
      <c r="A21" s="80"/>
      <c r="B21" s="80"/>
      <c r="D21" s="141" t="s">
        <v>13</v>
      </c>
      <c r="E21" s="130"/>
      <c r="F21" s="91">
        <f>'入力シート'!E27</f>
        <v>0</v>
      </c>
      <c r="G21" s="93"/>
      <c r="H21" s="142">
        <f>'入力シート'!F27</f>
        <v>0</v>
      </c>
      <c r="I21" s="143" t="s">
        <v>0</v>
      </c>
      <c r="J21" s="159">
        <f>'入力シート'!I27</f>
        <v>0</v>
      </c>
      <c r="K21" s="168">
        <f>'入力シート'!J27</f>
        <v>0</v>
      </c>
      <c r="L21" s="169"/>
      <c r="M21" s="169"/>
      <c r="N21" s="170"/>
      <c r="O21" s="162">
        <f>'入力シート'!L27</f>
      </c>
      <c r="P21" s="163">
        <f>'入力シート'!H27</f>
        <v>0</v>
      </c>
    </row>
    <row r="22" spans="1:16" ht="30" customHeight="1">
      <c r="A22" s="80"/>
      <c r="B22" s="80"/>
      <c r="D22" s="149"/>
      <c r="E22" s="138"/>
      <c r="F22" s="150">
        <f>'入力シート'!D27</f>
        <v>0</v>
      </c>
      <c r="G22" s="151"/>
      <c r="H22" s="152"/>
      <c r="I22" s="153" t="s">
        <v>12</v>
      </c>
      <c r="J22" s="164">
        <f>'入力シート'!K27</f>
        <v>0</v>
      </c>
      <c r="K22" s="164"/>
      <c r="L22" s="164"/>
      <c r="M22" s="165">
        <f>'入力シート'!G27</f>
        <v>0</v>
      </c>
      <c r="N22" s="156" t="s">
        <v>122</v>
      </c>
      <c r="O22" s="166"/>
      <c r="P22" s="167"/>
    </row>
    <row r="23" spans="1:16" ht="19.5" customHeight="1">
      <c r="A23" s="80"/>
      <c r="B23" s="80"/>
      <c r="D23" s="141" t="s">
        <v>13</v>
      </c>
      <c r="E23" s="130"/>
      <c r="F23" s="91">
        <f>'入力シート'!E28</f>
        <v>0</v>
      </c>
      <c r="G23" s="93"/>
      <c r="H23" s="142">
        <f>'入力シート'!F28</f>
        <v>0</v>
      </c>
      <c r="I23" s="143" t="s">
        <v>0</v>
      </c>
      <c r="J23" s="159">
        <f>'入力シート'!I28</f>
        <v>0</v>
      </c>
      <c r="K23" s="168">
        <f>'入力シート'!J28</f>
        <v>0</v>
      </c>
      <c r="L23" s="169"/>
      <c r="M23" s="169"/>
      <c r="N23" s="170"/>
      <c r="O23" s="162">
        <f>'入力シート'!L28</f>
      </c>
      <c r="P23" s="163">
        <f>'入力シート'!H28</f>
        <v>0</v>
      </c>
    </row>
    <row r="24" spans="1:16" ht="30" customHeight="1">
      <c r="A24" s="80"/>
      <c r="B24" s="80"/>
      <c r="D24" s="149"/>
      <c r="E24" s="138"/>
      <c r="F24" s="150">
        <f>'入力シート'!D28</f>
        <v>0</v>
      </c>
      <c r="G24" s="151"/>
      <c r="H24" s="152"/>
      <c r="I24" s="153" t="s">
        <v>12</v>
      </c>
      <c r="J24" s="164">
        <f>'入力シート'!K28</f>
        <v>0</v>
      </c>
      <c r="K24" s="164"/>
      <c r="L24" s="164"/>
      <c r="M24" s="165">
        <f>'入力シート'!G28</f>
        <v>0</v>
      </c>
      <c r="N24" s="156" t="s">
        <v>122</v>
      </c>
      <c r="O24" s="166"/>
      <c r="P24" s="167"/>
    </row>
    <row r="25" spans="1:16" ht="19.5" customHeight="1">
      <c r="A25" s="80"/>
      <c r="B25" s="80"/>
      <c r="D25" s="141" t="s">
        <v>13</v>
      </c>
      <c r="E25" s="130"/>
      <c r="F25" s="91">
        <f>'入力シート'!E29</f>
        <v>0</v>
      </c>
      <c r="G25" s="93"/>
      <c r="H25" s="142">
        <f>'入力シート'!F29</f>
        <v>0</v>
      </c>
      <c r="I25" s="143" t="s">
        <v>0</v>
      </c>
      <c r="J25" s="159">
        <f>'入力シート'!I29</f>
        <v>0</v>
      </c>
      <c r="K25" s="168">
        <f>'入力シート'!J29</f>
        <v>0</v>
      </c>
      <c r="L25" s="169"/>
      <c r="M25" s="169"/>
      <c r="N25" s="170"/>
      <c r="O25" s="162">
        <f>'入力シート'!L29</f>
      </c>
      <c r="P25" s="163">
        <f>'入力シート'!H29</f>
        <v>0</v>
      </c>
    </row>
    <row r="26" spans="1:16" ht="30" customHeight="1">
      <c r="A26" s="80"/>
      <c r="B26" s="80"/>
      <c r="D26" s="149"/>
      <c r="E26" s="138"/>
      <c r="F26" s="150">
        <f>'入力シート'!D29</f>
        <v>0</v>
      </c>
      <c r="G26" s="151"/>
      <c r="H26" s="152"/>
      <c r="I26" s="153" t="s">
        <v>12</v>
      </c>
      <c r="J26" s="164">
        <f>'入力シート'!K29</f>
        <v>0</v>
      </c>
      <c r="K26" s="164"/>
      <c r="L26" s="164"/>
      <c r="M26" s="165">
        <f>'入力シート'!G29</f>
        <v>0</v>
      </c>
      <c r="N26" s="156" t="s">
        <v>122</v>
      </c>
      <c r="O26" s="166"/>
      <c r="P26" s="167"/>
    </row>
    <row r="27" spans="1:16" ht="19.5" customHeight="1">
      <c r="A27" s="80"/>
      <c r="B27" s="80"/>
      <c r="D27" s="141" t="s">
        <v>13</v>
      </c>
      <c r="E27" s="130"/>
      <c r="F27" s="91">
        <f>'入力シート'!E30</f>
        <v>0</v>
      </c>
      <c r="G27" s="93"/>
      <c r="H27" s="142">
        <f>'入力シート'!F30</f>
        <v>0</v>
      </c>
      <c r="I27" s="143" t="s">
        <v>0</v>
      </c>
      <c r="J27" s="159">
        <f>'入力シート'!I30</f>
        <v>0</v>
      </c>
      <c r="K27" s="168">
        <f>'入力シート'!J30</f>
        <v>0</v>
      </c>
      <c r="L27" s="169"/>
      <c r="M27" s="169"/>
      <c r="N27" s="170"/>
      <c r="O27" s="162">
        <f>'入力シート'!L30</f>
      </c>
      <c r="P27" s="163">
        <f>'入力シート'!H30</f>
        <v>0</v>
      </c>
    </row>
    <row r="28" spans="1:16" ht="30" customHeight="1">
      <c r="A28" s="80"/>
      <c r="B28" s="80"/>
      <c r="D28" s="149"/>
      <c r="E28" s="138"/>
      <c r="F28" s="150">
        <f>'入力シート'!D30</f>
        <v>0</v>
      </c>
      <c r="G28" s="151"/>
      <c r="H28" s="152"/>
      <c r="I28" s="153" t="s">
        <v>12</v>
      </c>
      <c r="J28" s="164">
        <f>'入力シート'!K30</f>
        <v>0</v>
      </c>
      <c r="K28" s="164"/>
      <c r="L28" s="164"/>
      <c r="M28" s="165">
        <f>'入力シート'!G30</f>
        <v>0</v>
      </c>
      <c r="N28" s="156" t="s">
        <v>122</v>
      </c>
      <c r="O28" s="166"/>
      <c r="P28" s="167"/>
    </row>
    <row r="29" spans="1:16" ht="19.5" customHeight="1">
      <c r="A29" s="80"/>
      <c r="B29" s="80"/>
      <c r="D29" s="141" t="s">
        <v>13</v>
      </c>
      <c r="E29" s="130"/>
      <c r="F29" s="91">
        <f>'入力シート'!E31</f>
        <v>0</v>
      </c>
      <c r="G29" s="93"/>
      <c r="H29" s="142">
        <f>'入力シート'!F31</f>
        <v>0</v>
      </c>
      <c r="I29" s="143" t="s">
        <v>0</v>
      </c>
      <c r="J29" s="159">
        <f>'入力シート'!I31</f>
        <v>0</v>
      </c>
      <c r="K29" s="168">
        <f>'入力シート'!J31</f>
        <v>0</v>
      </c>
      <c r="L29" s="169"/>
      <c r="M29" s="169"/>
      <c r="N29" s="170"/>
      <c r="O29" s="162">
        <f>'入力シート'!L31</f>
      </c>
      <c r="P29" s="163">
        <f>'入力シート'!H31</f>
        <v>0</v>
      </c>
    </row>
    <row r="30" spans="1:16" ht="30" customHeight="1">
      <c r="A30" s="80"/>
      <c r="B30" s="80"/>
      <c r="D30" s="149"/>
      <c r="E30" s="138"/>
      <c r="F30" s="150">
        <f>'入力シート'!D31</f>
        <v>0</v>
      </c>
      <c r="G30" s="151"/>
      <c r="H30" s="152"/>
      <c r="I30" s="153" t="s">
        <v>12</v>
      </c>
      <c r="J30" s="164">
        <f>'入力シート'!K31</f>
        <v>0</v>
      </c>
      <c r="K30" s="164"/>
      <c r="L30" s="164"/>
      <c r="M30" s="165">
        <f>'入力シート'!G31</f>
        <v>0</v>
      </c>
      <c r="N30" s="156" t="s">
        <v>122</v>
      </c>
      <c r="O30" s="166"/>
      <c r="P30" s="167"/>
    </row>
    <row r="31" spans="1:2" ht="9.75" customHeight="1">
      <c r="A31" s="62"/>
      <c r="B31" s="63"/>
    </row>
    <row r="32" spans="1:16" s="172" customFormat="1" ht="30" customHeight="1">
      <c r="A32" s="171"/>
      <c r="B32" s="171"/>
      <c r="D32" s="173" t="str">
        <f>"監督 "&amp;'入力シート'!N23&amp;" 名　"&amp;"競技者 "&amp;'入力シート'!N24&amp;" 名　"&amp;"　計 "&amp;SUM('入力シート'!N23:N24)&amp;" 名"</f>
        <v>監督 0 名　競技者 0 名　　計 0 名</v>
      </c>
      <c r="E32" s="174"/>
      <c r="F32" s="174"/>
      <c r="G32" s="174"/>
      <c r="H32" s="174"/>
      <c r="I32" s="175" t="s">
        <v>117</v>
      </c>
      <c r="J32" s="174"/>
      <c r="K32" s="175" t="e">
        <f>'入力シート'!N25</f>
        <v>#DIV/0!</v>
      </c>
      <c r="L32" s="176"/>
      <c r="M32" s="174" t="str">
        <f>"最高年齢　"&amp;'入力シート'!N26&amp;" 歳 ／　最少年齢　"&amp;'入力シート'!N27&amp;" 歳"</f>
        <v>最高年齢　0 歳 ／　最少年齢　0 歳</v>
      </c>
      <c r="N32" s="177"/>
      <c r="O32" s="177"/>
      <c r="P32" s="178"/>
    </row>
    <row r="33" spans="1:16" s="172" customFormat="1" ht="15" customHeight="1">
      <c r="A33" s="171"/>
      <c r="B33" s="171"/>
      <c r="D33" s="179"/>
      <c r="E33" s="179"/>
      <c r="F33" s="179"/>
      <c r="G33" s="179"/>
      <c r="H33" s="179"/>
      <c r="I33" s="180"/>
      <c r="J33" s="179"/>
      <c r="K33" s="180"/>
      <c r="L33" s="181"/>
      <c r="M33" s="179"/>
      <c r="N33" s="182"/>
      <c r="O33" s="182"/>
      <c r="P33" s="182"/>
    </row>
    <row r="34" spans="4:16" ht="15" customHeight="1">
      <c r="D34" s="183"/>
      <c r="E34" s="183"/>
      <c r="F34" s="183"/>
      <c r="G34" s="183"/>
      <c r="H34" s="183"/>
      <c r="I34" s="183"/>
      <c r="J34" s="183"/>
      <c r="K34" s="183"/>
      <c r="L34" s="183"/>
      <c r="M34" s="183"/>
      <c r="N34" s="183"/>
      <c r="O34" s="183"/>
      <c r="P34" s="183"/>
    </row>
    <row r="35" spans="4:16" ht="79.5" customHeight="1">
      <c r="D35" s="184" t="s">
        <v>132</v>
      </c>
      <c r="E35" s="185"/>
      <c r="F35" s="186" t="str">
        <f>'入力シート'!C35</f>
        <v>＊＊＊＊＊＊＊＊＊＊</v>
      </c>
      <c r="G35" s="187"/>
      <c r="H35" s="187"/>
      <c r="I35" s="187"/>
      <c r="J35" s="187"/>
      <c r="K35" s="187"/>
      <c r="L35" s="187"/>
      <c r="M35" s="187"/>
      <c r="N35" s="187"/>
      <c r="O35" s="187"/>
      <c r="P35" s="188"/>
    </row>
    <row r="36" ht="9.75" customHeight="1"/>
    <row r="37" spans="1:16" s="172" customFormat="1" ht="30" customHeight="1">
      <c r="A37" s="171"/>
      <c r="B37" s="171"/>
      <c r="D37" s="189" t="s">
        <v>133</v>
      </c>
      <c r="E37" s="190"/>
      <c r="F37" s="191"/>
      <c r="G37" s="192" t="str">
        <f>IF('入力シート'!D37="予選会","☑ 予選会","□ 予選会")</f>
        <v>☑ 予選会</v>
      </c>
      <c r="H37" s="193" t="str">
        <f>IF('入力シート'!D37="推薦","","参加")</f>
        <v>参加</v>
      </c>
      <c r="I37" s="194"/>
      <c r="J37" s="192">
        <f>IF('入力シート'!D37="推薦","",'入力シート'!F37)</f>
        <v>10</v>
      </c>
      <c r="K37" s="195" t="str">
        <f>IF('入力シート'!D37="推薦","","チ ー ム 中／　"&amp;'入力シート'!H37)</f>
        <v>チ ー ム 中／　優勝</v>
      </c>
      <c r="L37" s="195"/>
      <c r="M37" s="195"/>
      <c r="N37" s="196" t="str">
        <f>IF('入力シート'!D37="推薦","☑ 推薦","□ 推薦")</f>
        <v>□ 推薦</v>
      </c>
      <c r="O37" s="196"/>
      <c r="P37" s="197"/>
    </row>
    <row r="38" ht="9.75" customHeight="1"/>
    <row r="39" spans="1:16" s="172" customFormat="1" ht="30" customHeight="1">
      <c r="A39" s="171"/>
      <c r="B39" s="171"/>
      <c r="D39" s="189" t="s">
        <v>134</v>
      </c>
      <c r="E39" s="190"/>
      <c r="F39" s="192"/>
      <c r="G39" s="192">
        <f>'入力シート'!D39</f>
        <v>0</v>
      </c>
      <c r="H39" s="198" t="s">
        <v>137</v>
      </c>
      <c r="I39" s="194"/>
      <c r="J39" s="199"/>
      <c r="K39" s="200">
        <f>'入力シート'!F39</f>
        <v>0</v>
      </c>
      <c r="L39" s="201"/>
      <c r="M39" s="201"/>
      <c r="N39" s="201"/>
      <c r="O39" s="201"/>
      <c r="P39" s="202"/>
    </row>
    <row r="40" ht="9.75" customHeight="1"/>
  </sheetData>
  <sheetProtection sheet="1" objects="1" scenarios="1"/>
  <mergeCells count="103">
    <mergeCell ref="D37:E37"/>
    <mergeCell ref="H37:I37"/>
    <mergeCell ref="N37:P37"/>
    <mergeCell ref="D39:E39"/>
    <mergeCell ref="H39:J39"/>
    <mergeCell ref="K39:P39"/>
    <mergeCell ref="D32:H32"/>
    <mergeCell ref="I32:J32"/>
    <mergeCell ref="K32:L32"/>
    <mergeCell ref="M32:P32"/>
    <mergeCell ref="D35:E35"/>
    <mergeCell ref="F35:P35"/>
    <mergeCell ref="D29:E30"/>
    <mergeCell ref="F29:G29"/>
    <mergeCell ref="H29:H30"/>
    <mergeCell ref="K29:N29"/>
    <mergeCell ref="O29:O30"/>
    <mergeCell ref="P29:P30"/>
    <mergeCell ref="F30:G30"/>
    <mergeCell ref="J30:L30"/>
    <mergeCell ref="D27:E28"/>
    <mergeCell ref="F27:G27"/>
    <mergeCell ref="H27:H28"/>
    <mergeCell ref="K27:N27"/>
    <mergeCell ref="O27:O28"/>
    <mergeCell ref="P27:P28"/>
    <mergeCell ref="F28:G28"/>
    <mergeCell ref="J28:L28"/>
    <mergeCell ref="D25:E26"/>
    <mergeCell ref="F25:G25"/>
    <mergeCell ref="H25:H26"/>
    <mergeCell ref="K25:N25"/>
    <mergeCell ref="O25:O26"/>
    <mergeCell ref="P25:P26"/>
    <mergeCell ref="F26:G26"/>
    <mergeCell ref="J26:L26"/>
    <mergeCell ref="D23:E24"/>
    <mergeCell ref="F23:G23"/>
    <mergeCell ref="H23:H24"/>
    <mergeCell ref="K23:N23"/>
    <mergeCell ref="O23:O24"/>
    <mergeCell ref="P23:P24"/>
    <mergeCell ref="F24:G24"/>
    <mergeCell ref="J24:L24"/>
    <mergeCell ref="D21:E22"/>
    <mergeCell ref="F21:G21"/>
    <mergeCell ref="H21:H22"/>
    <mergeCell ref="K21:N21"/>
    <mergeCell ref="O21:O22"/>
    <mergeCell ref="P21:P22"/>
    <mergeCell ref="F22:G22"/>
    <mergeCell ref="J22:L22"/>
    <mergeCell ref="D19:E20"/>
    <mergeCell ref="F19:G19"/>
    <mergeCell ref="H19:H20"/>
    <mergeCell ref="K19:N19"/>
    <mergeCell ref="O19:O20"/>
    <mergeCell ref="P19:P20"/>
    <mergeCell ref="F20:G20"/>
    <mergeCell ref="J20:L20"/>
    <mergeCell ref="D17:E18"/>
    <mergeCell ref="F17:G17"/>
    <mergeCell ref="H17:H18"/>
    <mergeCell ref="K17:N17"/>
    <mergeCell ref="O17:O18"/>
    <mergeCell ref="P17:P18"/>
    <mergeCell ref="F18:G18"/>
    <mergeCell ref="J18:L18"/>
    <mergeCell ref="D15:E16"/>
    <mergeCell ref="F15:G15"/>
    <mergeCell ref="H15:H16"/>
    <mergeCell ref="K15:N15"/>
    <mergeCell ref="O15:O16"/>
    <mergeCell ref="P15:P16"/>
    <mergeCell ref="F16:G16"/>
    <mergeCell ref="J16:L16"/>
    <mergeCell ref="D12:G12"/>
    <mergeCell ref="H12:H13"/>
    <mergeCell ref="I12:N13"/>
    <mergeCell ref="O12:O13"/>
    <mergeCell ref="P12:P13"/>
    <mergeCell ref="D13:G13"/>
    <mergeCell ref="D9:D10"/>
    <mergeCell ref="F9:J9"/>
    <mergeCell ref="K9:L9"/>
    <mergeCell ref="N9:O9"/>
    <mergeCell ref="F10:J10"/>
    <mergeCell ref="K10:L10"/>
    <mergeCell ref="M10:P10"/>
    <mergeCell ref="D7:F7"/>
    <mergeCell ref="G7:J7"/>
    <mergeCell ref="K7:L7"/>
    <mergeCell ref="M7:N7"/>
    <mergeCell ref="D8:F8"/>
    <mergeCell ref="G8:J8"/>
    <mergeCell ref="K8:L8"/>
    <mergeCell ref="M8:N8"/>
    <mergeCell ref="L1:P1"/>
    <mergeCell ref="D2:P2"/>
    <mergeCell ref="D3:P3"/>
    <mergeCell ref="M5:P5"/>
    <mergeCell ref="D6:F6"/>
    <mergeCell ref="M6:P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
      <selection activeCell="G11" sqref="G1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215" t="s">
        <v>140</v>
      </c>
      <c r="C2" s="216"/>
      <c r="D2" s="216"/>
      <c r="E2" s="216"/>
      <c r="F2" s="216"/>
      <c r="G2" s="216"/>
      <c r="H2" s="216"/>
      <c r="I2" s="216"/>
      <c r="J2" s="216"/>
      <c r="K2" s="216"/>
      <c r="L2" s="216"/>
      <c r="M2" s="216"/>
      <c r="N2" s="216"/>
    </row>
    <row r="3" ht="19.5" customHeight="1">
      <c r="B3" t="s">
        <v>148</v>
      </c>
    </row>
    <row r="5" spans="2:14" ht="24.75" customHeight="1">
      <c r="B5" s="224" t="s">
        <v>167</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166</v>
      </c>
    </row>
    <row r="9" ht="18" customHeight="1"/>
    <row r="10" ht="18" customHeight="1">
      <c r="B10" t="s">
        <v>157</v>
      </c>
    </row>
    <row r="11" spans="2:8" ht="18" customHeight="1">
      <c r="B11" s="2" t="s">
        <v>141</v>
      </c>
      <c r="C11" t="s">
        <v>158</v>
      </c>
      <c r="G11" s="2" t="s">
        <v>142</v>
      </c>
      <c r="H11" t="s">
        <v>159</v>
      </c>
    </row>
    <row r="12" spans="2:8" ht="18" customHeight="1">
      <c r="B12" s="2" t="s">
        <v>143</v>
      </c>
      <c r="C12" t="s">
        <v>161</v>
      </c>
      <c r="G12" s="2" t="s">
        <v>144</v>
      </c>
      <c r="H12" t="s">
        <v>160</v>
      </c>
    </row>
    <row r="13" spans="2:3" ht="18" customHeight="1">
      <c r="B13" s="2" t="s">
        <v>145</v>
      </c>
      <c r="C13" t="s">
        <v>162</v>
      </c>
    </row>
    <row r="14" spans="2:3" ht="18" customHeight="1">
      <c r="B14" s="2" t="s">
        <v>146</v>
      </c>
      <c r="C14" t="s">
        <v>163</v>
      </c>
    </row>
    <row r="15" spans="2:3" ht="18" customHeight="1">
      <c r="B15" s="2" t="s">
        <v>147</v>
      </c>
      <c r="C15" t="s">
        <v>164</v>
      </c>
    </row>
    <row r="16" ht="18" customHeight="1"/>
    <row r="17" spans="2:11" ht="19.5" customHeight="1">
      <c r="B17" s="207" t="s">
        <v>74</v>
      </c>
      <c r="C17" s="207"/>
      <c r="D17" s="232" t="str">
        <f>'入力シート'!D4</f>
        <v>全国ジュニアゲートボール大会</v>
      </c>
      <c r="E17" s="232"/>
      <c r="F17" s="232"/>
      <c r="G17" s="222" t="s">
        <v>156</v>
      </c>
      <c r="H17" s="223"/>
      <c r="I17" s="217" t="str">
        <f>'入力シート'!E3</f>
        <v>埼玉県ゲートボール連盟</v>
      </c>
      <c r="J17" s="217"/>
      <c r="K17" s="218"/>
    </row>
    <row r="18" spans="2:11" ht="19.5" customHeight="1">
      <c r="B18" s="207" t="s">
        <v>75</v>
      </c>
      <c r="C18" s="207"/>
      <c r="D18" s="233" t="str">
        <f>'入力シート'!F4</f>
        <v>---</v>
      </c>
      <c r="E18" s="233"/>
      <c r="F18" s="233"/>
      <c r="G18" s="222" t="s">
        <v>154</v>
      </c>
      <c r="H18" s="223"/>
      <c r="I18" s="219">
        <f>'変更届'!M8</f>
        <v>0</v>
      </c>
      <c r="J18" s="220"/>
      <c r="K18" s="221"/>
    </row>
    <row r="19" spans="2:11" ht="19.5" customHeight="1">
      <c r="B19" s="207" t="s">
        <v>81</v>
      </c>
      <c r="C19" s="207"/>
      <c r="D19" s="233">
        <f>'入力シート'!D5</f>
        <v>0</v>
      </c>
      <c r="E19" s="233"/>
      <c r="F19" s="233"/>
      <c r="G19" s="222" t="s">
        <v>155</v>
      </c>
      <c r="H19" s="223"/>
      <c r="I19" s="219" t="e">
        <f>'変更届'!M10</f>
        <v>#N/A</v>
      </c>
      <c r="J19" s="220"/>
      <c r="K19" s="221"/>
    </row>
    <row r="20" ht="9.75" customHeight="1"/>
    <row r="21" spans="2:14" ht="18" customHeight="1">
      <c r="B21" s="208"/>
      <c r="C21" s="208" t="s">
        <v>77</v>
      </c>
      <c r="D21" s="208" t="s">
        <v>120</v>
      </c>
      <c r="E21" s="230" t="s">
        <v>149</v>
      </c>
      <c r="F21" s="230" t="s">
        <v>152</v>
      </c>
      <c r="G21" s="207" t="s">
        <v>153</v>
      </c>
      <c r="H21" s="207"/>
      <c r="I21" s="207"/>
      <c r="J21" s="207"/>
      <c r="K21" s="207"/>
      <c r="L21" s="207"/>
      <c r="M21" s="207"/>
      <c r="N21" s="207"/>
    </row>
    <row r="22" spans="2:14" ht="18" customHeight="1">
      <c r="B22" s="209"/>
      <c r="C22" s="209"/>
      <c r="D22" s="209"/>
      <c r="E22" s="231" t="s">
        <v>150</v>
      </c>
      <c r="F22" s="231" t="s">
        <v>151</v>
      </c>
      <c r="G22" s="210" t="s">
        <v>141</v>
      </c>
      <c r="H22" s="213" t="s">
        <v>142</v>
      </c>
      <c r="I22" s="213" t="s">
        <v>143</v>
      </c>
      <c r="J22" s="213" t="s">
        <v>144</v>
      </c>
      <c r="K22" s="213" t="s">
        <v>145</v>
      </c>
      <c r="L22" s="213" t="s">
        <v>146</v>
      </c>
      <c r="M22" s="213" t="s">
        <v>147</v>
      </c>
      <c r="N22" s="57" t="s">
        <v>165</v>
      </c>
    </row>
    <row r="23" spans="2:14" ht="18" customHeight="1">
      <c r="B23" s="206">
        <v>1</v>
      </c>
      <c r="C23" s="235">
        <f>'入力シート'!D23</f>
        <v>0</v>
      </c>
      <c r="D23" s="234">
        <f>'入力シート'!K23</f>
        <v>0</v>
      </c>
      <c r="E23" s="206"/>
      <c r="F23" s="206"/>
      <c r="G23" s="211"/>
      <c r="H23" s="214"/>
      <c r="I23" s="214"/>
      <c r="J23" s="214"/>
      <c r="K23" s="214"/>
      <c r="L23" s="214"/>
      <c r="M23" s="214"/>
      <c r="N23" s="212"/>
    </row>
    <row r="24" spans="2:14" ht="18" customHeight="1">
      <c r="B24" s="206">
        <v>2</v>
      </c>
      <c r="C24" s="235">
        <f>'入力シート'!D24</f>
        <v>0</v>
      </c>
      <c r="D24" s="234">
        <f>'入力シート'!K24</f>
        <v>0</v>
      </c>
      <c r="E24" s="206"/>
      <c r="F24" s="206"/>
      <c r="G24" s="211"/>
      <c r="H24" s="214"/>
      <c r="I24" s="214"/>
      <c r="J24" s="214"/>
      <c r="K24" s="214"/>
      <c r="L24" s="214"/>
      <c r="M24" s="214"/>
      <c r="N24" s="212"/>
    </row>
    <row r="25" spans="2:14" ht="18" customHeight="1">
      <c r="B25" s="206">
        <v>3</v>
      </c>
      <c r="C25" s="235">
        <f>'入力シート'!D25</f>
        <v>0</v>
      </c>
      <c r="D25" s="234">
        <f>'入力シート'!K25</f>
        <v>0</v>
      </c>
      <c r="E25" s="206"/>
      <c r="F25" s="206"/>
      <c r="G25" s="211"/>
      <c r="H25" s="214"/>
      <c r="I25" s="214"/>
      <c r="J25" s="214"/>
      <c r="K25" s="214"/>
      <c r="L25" s="214"/>
      <c r="M25" s="214"/>
      <c r="N25" s="212"/>
    </row>
    <row r="26" spans="2:14" ht="18" customHeight="1">
      <c r="B26" s="206">
        <v>4</v>
      </c>
      <c r="C26" s="235">
        <f>'入力シート'!D26</f>
        <v>0</v>
      </c>
      <c r="D26" s="234">
        <f>'入力シート'!K26</f>
        <v>0</v>
      </c>
      <c r="E26" s="206"/>
      <c r="F26" s="206"/>
      <c r="G26" s="211"/>
      <c r="H26" s="214"/>
      <c r="I26" s="214"/>
      <c r="J26" s="214"/>
      <c r="K26" s="214"/>
      <c r="L26" s="214"/>
      <c r="M26" s="214"/>
      <c r="N26" s="212"/>
    </row>
    <row r="27" spans="2:14" ht="18" customHeight="1">
      <c r="B27" s="206">
        <v>5</v>
      </c>
      <c r="C27" s="235">
        <f>'入力シート'!D27</f>
        <v>0</v>
      </c>
      <c r="D27" s="234">
        <f>'入力シート'!K27</f>
        <v>0</v>
      </c>
      <c r="E27" s="206"/>
      <c r="F27" s="206"/>
      <c r="G27" s="211"/>
      <c r="H27" s="214"/>
      <c r="I27" s="214"/>
      <c r="J27" s="214"/>
      <c r="K27" s="214"/>
      <c r="L27" s="214"/>
      <c r="M27" s="214"/>
      <c r="N27" s="212"/>
    </row>
    <row r="28" spans="2:14" ht="18" customHeight="1">
      <c r="B28" s="206">
        <v>6</v>
      </c>
      <c r="C28" s="235">
        <f>'入力シート'!D28</f>
        <v>0</v>
      </c>
      <c r="D28" s="234">
        <f>'入力シート'!K28</f>
        <v>0</v>
      </c>
      <c r="E28" s="206"/>
      <c r="F28" s="206"/>
      <c r="G28" s="211"/>
      <c r="H28" s="214"/>
      <c r="I28" s="214"/>
      <c r="J28" s="214"/>
      <c r="K28" s="214"/>
      <c r="L28" s="214"/>
      <c r="M28" s="214"/>
      <c r="N28" s="212"/>
    </row>
    <row r="29" spans="2:14" ht="18" customHeight="1">
      <c r="B29" s="206">
        <v>7</v>
      </c>
      <c r="C29" s="235">
        <f>'入力シート'!D29</f>
        <v>0</v>
      </c>
      <c r="D29" s="234">
        <f>'入力シート'!K29</f>
        <v>0</v>
      </c>
      <c r="E29" s="206"/>
      <c r="F29" s="206"/>
      <c r="G29" s="211"/>
      <c r="H29" s="214"/>
      <c r="I29" s="214"/>
      <c r="J29" s="214"/>
      <c r="K29" s="214"/>
      <c r="L29" s="214"/>
      <c r="M29" s="214"/>
      <c r="N29" s="212"/>
    </row>
    <row r="30" spans="2:14" ht="18" customHeight="1">
      <c r="B30" s="206">
        <v>8</v>
      </c>
      <c r="C30" s="235">
        <f>'入力シート'!D30</f>
        <v>0</v>
      </c>
      <c r="D30" s="234">
        <f>'入力シート'!K30</f>
        <v>0</v>
      </c>
      <c r="E30" s="206"/>
      <c r="F30" s="206"/>
      <c r="G30" s="211"/>
      <c r="H30" s="214"/>
      <c r="I30" s="214"/>
      <c r="J30" s="214"/>
      <c r="K30" s="214"/>
      <c r="L30" s="214"/>
      <c r="M30" s="214"/>
      <c r="N30" s="212"/>
    </row>
    <row r="31" spans="2:14" ht="18" customHeight="1">
      <c r="B31" s="206">
        <v>9</v>
      </c>
      <c r="C31" s="235">
        <f>'入力シート'!D31</f>
        <v>0</v>
      </c>
      <c r="D31" s="234">
        <f>'入力シート'!K31</f>
        <v>0</v>
      </c>
      <c r="E31" s="206"/>
      <c r="F31" s="206"/>
      <c r="G31" s="211"/>
      <c r="H31" s="214"/>
      <c r="I31" s="214"/>
      <c r="J31" s="214"/>
      <c r="K31" s="214"/>
      <c r="L31" s="214"/>
      <c r="M31" s="214"/>
      <c r="N31" s="212"/>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
      <selection activeCell="C10" sqref="C10"/>
    </sheetView>
  </sheetViews>
  <sheetFormatPr defaultColWidth="8.796875" defaultRowHeight="14.25"/>
  <cols>
    <col min="1" max="1" width="4.59765625" style="0" customWidth="1"/>
    <col min="2" max="2" width="35.59765625" style="0" customWidth="1"/>
    <col min="3" max="3" width="43" style="0" customWidth="1"/>
    <col min="4" max="6" width="15.59765625" style="0" customWidth="1"/>
  </cols>
  <sheetData>
    <row r="1" spans="1:2" ht="13.5">
      <c r="A1" s="2">
        <v>1</v>
      </c>
      <c r="B1" t="s">
        <v>17</v>
      </c>
    </row>
    <row r="2" spans="1:6" ht="13.5">
      <c r="A2" s="2">
        <v>2</v>
      </c>
      <c r="B2" t="s">
        <v>18</v>
      </c>
      <c r="C2" s="1" t="s">
        <v>67</v>
      </c>
      <c r="D2" s="3" t="s">
        <v>94</v>
      </c>
      <c r="E2" s="3" t="s">
        <v>94</v>
      </c>
      <c r="F2" s="3" t="s">
        <v>94</v>
      </c>
    </row>
    <row r="3" spans="1:6" ht="13.5">
      <c r="A3" s="2">
        <v>3</v>
      </c>
      <c r="B3" t="s">
        <v>19</v>
      </c>
      <c r="C3" s="1" t="s">
        <v>68</v>
      </c>
      <c r="D3" s="1" t="s">
        <v>64</v>
      </c>
      <c r="E3" s="1" t="s">
        <v>65</v>
      </c>
      <c r="F3" s="3" t="s">
        <v>94</v>
      </c>
    </row>
    <row r="4" spans="1:6" ht="13.5">
      <c r="A4" s="2">
        <v>4</v>
      </c>
      <c r="B4" t="s">
        <v>20</v>
      </c>
      <c r="C4" s="1" t="s">
        <v>71</v>
      </c>
      <c r="D4" s="3" t="s">
        <v>94</v>
      </c>
      <c r="E4" s="3" t="s">
        <v>94</v>
      </c>
      <c r="F4" s="3" t="s">
        <v>94</v>
      </c>
    </row>
    <row r="5" spans="1:6" ht="13.5">
      <c r="A5" s="2">
        <v>5</v>
      </c>
      <c r="B5" t="s">
        <v>21</v>
      </c>
      <c r="C5" s="1" t="s">
        <v>70</v>
      </c>
      <c r="D5" s="1" t="s">
        <v>91</v>
      </c>
      <c r="E5" s="1" t="s">
        <v>92</v>
      </c>
      <c r="F5" s="1" t="s">
        <v>66</v>
      </c>
    </row>
    <row r="6" spans="1:6" ht="13.5">
      <c r="A6" s="2">
        <v>6</v>
      </c>
      <c r="B6" t="s">
        <v>22</v>
      </c>
      <c r="C6" s="1" t="s">
        <v>72</v>
      </c>
      <c r="D6" s="3" t="s">
        <v>94</v>
      </c>
      <c r="E6" s="3" t="s">
        <v>94</v>
      </c>
      <c r="F6" s="3" t="s">
        <v>94</v>
      </c>
    </row>
    <row r="7" spans="1:6" ht="13.5">
      <c r="A7" s="2">
        <v>7</v>
      </c>
      <c r="B7" t="s">
        <v>23</v>
      </c>
      <c r="C7" s="1" t="s">
        <v>73</v>
      </c>
      <c r="D7" s="1" t="s">
        <v>64</v>
      </c>
      <c r="E7" s="1" t="s">
        <v>65</v>
      </c>
      <c r="F7" s="3" t="s">
        <v>94</v>
      </c>
    </row>
    <row r="8" spans="1:2" ht="13.5">
      <c r="A8" s="2">
        <v>8</v>
      </c>
      <c r="B8" t="s">
        <v>24</v>
      </c>
    </row>
    <row r="9" spans="1:2" ht="13.5">
      <c r="A9" s="2">
        <v>9</v>
      </c>
      <c r="B9" t="s">
        <v>25</v>
      </c>
    </row>
    <row r="10" spans="1:2" ht="13.5">
      <c r="A10" s="2">
        <v>10</v>
      </c>
      <c r="B10" t="s">
        <v>26</v>
      </c>
    </row>
    <row r="11" spans="1:2" ht="13.5">
      <c r="A11" s="2">
        <v>11</v>
      </c>
      <c r="B11" t="s">
        <v>27</v>
      </c>
    </row>
    <row r="12" spans="1:2" ht="13.5">
      <c r="A12" s="2">
        <v>12</v>
      </c>
      <c r="B12" t="s">
        <v>28</v>
      </c>
    </row>
    <row r="13" spans="1:2" ht="13.5">
      <c r="A13" s="2">
        <v>13</v>
      </c>
      <c r="B13" t="s">
        <v>29</v>
      </c>
    </row>
    <row r="14" spans="1:2" ht="13.5">
      <c r="A14" s="2">
        <v>14</v>
      </c>
      <c r="B14" t="s">
        <v>30</v>
      </c>
    </row>
    <row r="15" spans="1:2" ht="13.5">
      <c r="A15" s="2">
        <v>15</v>
      </c>
      <c r="B15" t="s">
        <v>31</v>
      </c>
    </row>
    <row r="16" spans="1:2" ht="13.5">
      <c r="A16" s="2">
        <v>16</v>
      </c>
      <c r="B16" t="s">
        <v>32</v>
      </c>
    </row>
    <row r="17" spans="1:2" ht="13.5">
      <c r="A17" s="2">
        <v>17</v>
      </c>
      <c r="B17" t="s">
        <v>33</v>
      </c>
    </row>
    <row r="18" spans="1:2" ht="13.5">
      <c r="A18" s="2">
        <v>18</v>
      </c>
      <c r="B18" t="s">
        <v>34</v>
      </c>
    </row>
    <row r="19" spans="1:2" ht="13.5">
      <c r="A19" s="2">
        <v>19</v>
      </c>
      <c r="B19" t="s">
        <v>35</v>
      </c>
    </row>
    <row r="20" spans="1:2" ht="13.5">
      <c r="A20" s="2">
        <v>20</v>
      </c>
      <c r="B20" t="s">
        <v>36</v>
      </c>
    </row>
    <row r="21" spans="1:2" ht="13.5">
      <c r="A21" s="2">
        <v>21</v>
      </c>
      <c r="B21" t="s">
        <v>37</v>
      </c>
    </row>
    <row r="22" spans="1:2" ht="13.5">
      <c r="A22" s="2">
        <v>22</v>
      </c>
      <c r="B22" t="s">
        <v>38</v>
      </c>
    </row>
    <row r="23" spans="1:2" ht="13.5">
      <c r="A23" s="2">
        <v>23</v>
      </c>
      <c r="B23" t="s">
        <v>39</v>
      </c>
    </row>
    <row r="24" spans="1:2" ht="13.5">
      <c r="A24" s="2">
        <v>24</v>
      </c>
      <c r="B24" t="s">
        <v>40</v>
      </c>
    </row>
    <row r="25" spans="1:2" ht="13.5">
      <c r="A25" s="2">
        <v>25</v>
      </c>
      <c r="B25" t="s">
        <v>41</v>
      </c>
    </row>
    <row r="26" spans="1:2" ht="13.5">
      <c r="A26" s="2">
        <v>26</v>
      </c>
      <c r="B26" t="s">
        <v>42</v>
      </c>
    </row>
    <row r="27" spans="1:2" ht="13.5">
      <c r="A27" s="2">
        <v>27</v>
      </c>
      <c r="B27" t="s">
        <v>43</v>
      </c>
    </row>
    <row r="28" spans="1:2" ht="13.5">
      <c r="A28" s="2">
        <v>28</v>
      </c>
      <c r="B28" t="s">
        <v>44</v>
      </c>
    </row>
    <row r="29" spans="1:2" ht="13.5">
      <c r="A29" s="2">
        <v>29</v>
      </c>
      <c r="B29" t="s">
        <v>45</v>
      </c>
    </row>
    <row r="30" spans="1:2" ht="13.5">
      <c r="A30" s="2">
        <v>30</v>
      </c>
      <c r="B30" t="s">
        <v>46</v>
      </c>
    </row>
    <row r="31" spans="1:2" ht="13.5">
      <c r="A31" s="2">
        <v>31</v>
      </c>
      <c r="B31" t="s">
        <v>47</v>
      </c>
    </row>
    <row r="32" spans="1:2" ht="13.5">
      <c r="A32" s="2">
        <v>32</v>
      </c>
      <c r="B32" t="s">
        <v>48</v>
      </c>
    </row>
    <row r="33" spans="1:2" ht="13.5">
      <c r="A33" s="2">
        <v>33</v>
      </c>
      <c r="B33" t="s">
        <v>49</v>
      </c>
    </row>
    <row r="34" spans="1:2" ht="13.5">
      <c r="A34" s="2">
        <v>34</v>
      </c>
      <c r="B34" t="s">
        <v>50</v>
      </c>
    </row>
    <row r="35" spans="1:2" ht="13.5">
      <c r="A35" s="2">
        <v>35</v>
      </c>
      <c r="B35" t="s">
        <v>51</v>
      </c>
    </row>
    <row r="36" spans="1:2" ht="13.5">
      <c r="A36" s="2">
        <v>36</v>
      </c>
      <c r="B36" t="s">
        <v>52</v>
      </c>
    </row>
    <row r="37" spans="1:2" ht="13.5">
      <c r="A37" s="2">
        <v>37</v>
      </c>
      <c r="B37" t="s">
        <v>53</v>
      </c>
    </row>
    <row r="38" spans="1:2" ht="13.5">
      <c r="A38" s="2">
        <v>38</v>
      </c>
      <c r="B38" t="s">
        <v>54</v>
      </c>
    </row>
    <row r="39" spans="1:2" ht="13.5">
      <c r="A39" s="2">
        <v>39</v>
      </c>
      <c r="B39" t="s">
        <v>55</v>
      </c>
    </row>
    <row r="40" spans="1:2" ht="13.5">
      <c r="A40" s="2">
        <v>40</v>
      </c>
      <c r="B40" t="s">
        <v>56</v>
      </c>
    </row>
    <row r="41" spans="1:2" ht="13.5">
      <c r="A41" s="2">
        <v>41</v>
      </c>
      <c r="B41" t="s">
        <v>57</v>
      </c>
    </row>
    <row r="42" spans="1:2" ht="13.5">
      <c r="A42" s="2">
        <v>42</v>
      </c>
      <c r="B42" t="s">
        <v>58</v>
      </c>
    </row>
    <row r="43" spans="1:2" ht="13.5">
      <c r="A43" s="2">
        <v>43</v>
      </c>
      <c r="B43" t="s">
        <v>59</v>
      </c>
    </row>
    <row r="44" spans="1:2" ht="13.5">
      <c r="A44" s="2">
        <v>44</v>
      </c>
      <c r="B44" t="s">
        <v>60</v>
      </c>
    </row>
    <row r="45" spans="1:2" ht="13.5">
      <c r="A45" s="2">
        <v>45</v>
      </c>
      <c r="B45" t="s">
        <v>61</v>
      </c>
    </row>
    <row r="46" spans="1:2" ht="13.5">
      <c r="A46" s="2">
        <v>46</v>
      </c>
      <c r="B46" t="s">
        <v>62</v>
      </c>
    </row>
    <row r="47" spans="1:2" ht="13.5">
      <c r="A47" s="2">
        <v>47</v>
      </c>
      <c r="B47" t="s">
        <v>63</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JN</cp:lastModifiedBy>
  <cp:lastPrinted>2021-07-25T13:47:22Z</cp:lastPrinted>
  <dcterms:created xsi:type="dcterms:W3CDTF">2006-02-02T07:53:17Z</dcterms:created>
  <dcterms:modified xsi:type="dcterms:W3CDTF">2021-07-25T13:52:35Z</dcterms:modified>
  <cp:category/>
  <cp:version/>
  <cp:contentType/>
  <cp:contentStatus/>
</cp:coreProperties>
</file>