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1"/>
  </bookViews>
  <sheets>
    <sheet name="備考" sheetId="1" r:id="rId1"/>
    <sheet name="入力シート" sheetId="2" r:id="rId2"/>
    <sheet name="参加登録" sheetId="3" r:id="rId3"/>
    <sheet name="健康チェックシート（初回時）" sheetId="4" r:id="rId4"/>
    <sheet name="変更届" sheetId="5" r:id="rId5"/>
    <sheet name="健康チェックシート (変更届時)" sheetId="6" r:id="rId6"/>
    <sheet name="Sheet1" sheetId="7" r:id="rId7"/>
  </sheets>
  <definedNames>
    <definedName name="_xlnm.Print_Area" localSheetId="1">'入力シート'!$A$3:$K$33</definedName>
  </definedNames>
  <calcPr fullCalcOnLoad="1"/>
</workbook>
</file>

<file path=xl/sharedStrings.xml><?xml version="1.0" encoding="utf-8"?>
<sst xmlns="http://schemas.openxmlformats.org/spreadsheetml/2006/main" count="364" uniqueCount="178">
  <si>
    <t>〒</t>
  </si>
  <si>
    <t>チーム名</t>
  </si>
  <si>
    <t>〒</t>
  </si>
  <si>
    <t>都道府県加盟団体名：</t>
  </si>
  <si>
    <t>生年月日</t>
  </si>
  <si>
    <t>性別</t>
  </si>
  <si>
    <t>歳</t>
  </si>
  <si>
    <t>ク ラ ス</t>
  </si>
  <si>
    <t>住　所</t>
  </si>
  <si>
    <t>血液型</t>
  </si>
  <si>
    <t>℡</t>
  </si>
  <si>
    <t>競技者</t>
  </si>
  <si>
    <t>氏　　　　　　　　　　　名</t>
  </si>
  <si>
    <t>北海道ゲートボール連合</t>
  </si>
  <si>
    <t>青森県ゲートボール協会</t>
  </si>
  <si>
    <t>岩手県ゲートボール協会</t>
  </si>
  <si>
    <t>宮城県ゲートボール連盟</t>
  </si>
  <si>
    <t>秋田県ゲートボール協会</t>
  </si>
  <si>
    <t>山形県ゲートボール協会</t>
  </si>
  <si>
    <t>福島県ゲートボール協会</t>
  </si>
  <si>
    <t>茨城県ゲートボール連合会</t>
  </si>
  <si>
    <t>栃木県ゲートボール協会</t>
  </si>
  <si>
    <t>群馬県ゲートボール協会</t>
  </si>
  <si>
    <t>埼玉県ゲートボール連盟</t>
  </si>
  <si>
    <t>千葉県ゲートボール連盟</t>
  </si>
  <si>
    <t>(特非)東京ゲートボール連合</t>
  </si>
  <si>
    <t>神奈川県ゲートボール連合</t>
  </si>
  <si>
    <t>(一財)新潟県ゲートボール連盟</t>
  </si>
  <si>
    <t>(特非)富山県ゲートボール協会</t>
  </si>
  <si>
    <t>石川県ゲートボール協会</t>
  </si>
  <si>
    <t>福井県ゲートボール協会</t>
  </si>
  <si>
    <t>山梨県ゲートボール協会</t>
  </si>
  <si>
    <t>長野県ゲートボール連盟</t>
  </si>
  <si>
    <t>岐阜県ゲートボール連盟</t>
  </si>
  <si>
    <t>静岡県ゲートボール協会</t>
  </si>
  <si>
    <t>愛知県ゲートボール連盟</t>
  </si>
  <si>
    <t>三重県ゲートボール連合会</t>
  </si>
  <si>
    <t>滋賀県ゲートボール連盟</t>
  </si>
  <si>
    <t>京都府ゲートボール連合</t>
  </si>
  <si>
    <t>大阪府ゲートボール連盟</t>
  </si>
  <si>
    <t>(一社）兵庫県ゲートボール連合</t>
  </si>
  <si>
    <t>奈良県ゲートボール協会</t>
  </si>
  <si>
    <t>和歌山県ゲートボール協会</t>
  </si>
  <si>
    <t>鳥取県ゲートボール協会</t>
  </si>
  <si>
    <t>島根県ゲートボール協会</t>
  </si>
  <si>
    <t>岡山県ゲートボール協会</t>
  </si>
  <si>
    <t>広島県ゲートボール連合</t>
  </si>
  <si>
    <t>山口県ゲートボール協会</t>
  </si>
  <si>
    <t>徳島県ゲートボール協会</t>
  </si>
  <si>
    <t>香川県ゲートボール連盟</t>
  </si>
  <si>
    <t>愛媛県ゲートボール連合</t>
  </si>
  <si>
    <t>高知県ゲートボール協会</t>
  </si>
  <si>
    <t>福岡県ゲートボール連合</t>
  </si>
  <si>
    <t>佐賀県ゲートボール協会</t>
  </si>
  <si>
    <t>長崎県ゲートボール協会</t>
  </si>
  <si>
    <t>熊本県ゲートボール連合</t>
  </si>
  <si>
    <t>大分県ゲートボール協会</t>
  </si>
  <si>
    <t>宮崎県ゲートボール協会</t>
  </si>
  <si>
    <t>鹿児島県ゲートボール協会</t>
  </si>
  <si>
    <t>沖縄県ゲートボール連合</t>
  </si>
  <si>
    <t>男子クラス</t>
  </si>
  <si>
    <t>女子クラス</t>
  </si>
  <si>
    <t>２部クラス</t>
  </si>
  <si>
    <t>全日本ゲートボール選手権大会</t>
  </si>
  <si>
    <t>全国選抜ゲートボール大会</t>
  </si>
  <si>
    <t>全国ジュニアゲートボール大会</t>
  </si>
  <si>
    <t>全日本世代交流ゲートボール大会</t>
  </si>
  <si>
    <t>全国社会人ゲートボール大会</t>
  </si>
  <si>
    <t>国民体育大会 [公開] ゲートボール競技会</t>
  </si>
  <si>
    <t>大会名</t>
  </si>
  <si>
    <t>クラス</t>
  </si>
  <si>
    <t>監督</t>
  </si>
  <si>
    <t>氏名</t>
  </si>
  <si>
    <t>ふりがな</t>
  </si>
  <si>
    <t>住所</t>
  </si>
  <si>
    <t>連絡先（）</t>
  </si>
  <si>
    <t>チーム名</t>
  </si>
  <si>
    <t>記入例</t>
  </si>
  <si>
    <t>日本　連合</t>
  </si>
  <si>
    <t>にほん　れんごう</t>
  </si>
  <si>
    <t>106-0013</t>
  </si>
  <si>
    <t>Ａ</t>
  </si>
  <si>
    <t>Ａ</t>
  </si>
  <si>
    <t>090-9999-9999</t>
  </si>
  <si>
    <t>東京都新宿区霞ヶ丘町４－２－５０８</t>
  </si>
  <si>
    <t>競技者</t>
  </si>
  <si>
    <t>男子１部クラス</t>
  </si>
  <si>
    <t>女子１部クラス</t>
  </si>
  <si>
    <t>---</t>
  </si>
  <si>
    <t>---</t>
  </si>
  <si>
    <t>男</t>
  </si>
  <si>
    <t>女</t>
  </si>
  <si>
    <t>競技者１</t>
  </si>
  <si>
    <t>競技者２</t>
  </si>
  <si>
    <t>競技者３</t>
  </si>
  <si>
    <t>競技者４</t>
  </si>
  <si>
    <t>競技者５</t>
  </si>
  <si>
    <t>競技者６</t>
  </si>
  <si>
    <t>競技者７</t>
  </si>
  <si>
    <t>競技者８</t>
  </si>
  <si>
    <t>代表者（＊）</t>
  </si>
  <si>
    <t>Ｂ</t>
  </si>
  <si>
    <t>Ｏ</t>
  </si>
  <si>
    <t>AB</t>
  </si>
  <si>
    <t>名</t>
  </si>
  <si>
    <t>初回申込み</t>
  </si>
  <si>
    <t>登録変更</t>
  </si>
  <si>
    <t>大会名／クラス</t>
  </si>
  <si>
    <t>加盟団体番号</t>
  </si>
  <si>
    <t>プログラム用 チームプロフィール（250文字以内）</t>
  </si>
  <si>
    <t>最高年齢</t>
  </si>
  <si>
    <t>最小年齢</t>
  </si>
  <si>
    <t>平均年齢</t>
  </si>
  <si>
    <t>色のついたセル欄に、必要事項を入力（選択）してください。</t>
  </si>
  <si>
    <t>連絡先</t>
  </si>
  <si>
    <t>自宅住所 ／ 電話番号 ／ 生年月日</t>
  </si>
  <si>
    <t>生</t>
  </si>
  <si>
    <t>ふりなが</t>
  </si>
  <si>
    <t>ふりがな</t>
  </si>
  <si>
    <t>性別</t>
  </si>
  <si>
    <t>予選会</t>
  </si>
  <si>
    <t>推薦</t>
  </si>
  <si>
    <t>都道府県 予選会状況</t>
  </si>
  <si>
    <t>宿泊先</t>
  </si>
  <si>
    <t>指定旅行社</t>
  </si>
  <si>
    <t>個人手配</t>
  </si>
  <si>
    <t>プロフィール</t>
  </si>
  <si>
    <t>選考</t>
  </si>
  <si>
    <t>宿泊</t>
  </si>
  <si>
    <t>（ 公 印 省 略 ）</t>
  </si>
  <si>
    <t>優勝</t>
  </si>
  <si>
    <t>（宿泊先）</t>
  </si>
  <si>
    <t>宿泊先ホテル名</t>
  </si>
  <si>
    <t>＊＊＊＊＊＊＊＊＊＊</t>
  </si>
  <si>
    <t>新型コロナウイルス感染症対策：健康チェックシート</t>
  </si>
  <si>
    <t>①</t>
  </si>
  <si>
    <t>②</t>
  </si>
  <si>
    <t>③</t>
  </si>
  <si>
    <t>④</t>
  </si>
  <si>
    <t>⑤</t>
  </si>
  <si>
    <t>⑥</t>
  </si>
  <si>
    <t>⑦</t>
  </si>
  <si>
    <t>※ 本シートをプリントし、必要事項を入力した上で、大会当日の受付時にご提出ください。</t>
  </si>
  <si>
    <t>2週間の</t>
  </si>
  <si>
    <t>健康状態</t>
  </si>
  <si>
    <t>検温</t>
  </si>
  <si>
    <t>当日の</t>
  </si>
  <si>
    <t>健康状態チェックシート</t>
  </si>
  <si>
    <t>代表者：</t>
  </si>
  <si>
    <t>連絡先：</t>
  </si>
  <si>
    <t>所属加盟団体：</t>
  </si>
  <si>
    <t>≪大会当日２週間前からの健康状態確認項目≫　各項目をクリアした場合は、"○"を記入してください。</t>
  </si>
  <si>
    <t>平熱を超える発熱がない。</t>
  </si>
  <si>
    <t>咳、のどの痛みなど、風邪の症状がない。</t>
  </si>
  <si>
    <t>嗅覚や味覚に異常がない。</t>
  </si>
  <si>
    <t>だるさや息苦しさがない。</t>
  </si>
  <si>
    <t>新型コロナウイルス感染症陽性とされた者との濃厚接触がない。</t>
  </si>
  <si>
    <t>同居家族や身近な知人に感染が疑われる者がいない。</t>
  </si>
  <si>
    <t>過去14日以内に政府からの入国制限や入国観察期間が必要とされている国等への渡航、または当該在住者との濃厚接触がない。</t>
  </si>
  <si>
    <t>その他</t>
  </si>
  <si>
    <t>全国大会参加にあたり、主催者が定めた「感染症予防モデル大会実施マニュアル」及び大会会場での感染対策に遵守することを誓います。</t>
  </si>
  <si>
    <t>本シートは、日本連合主催全国大会において、新型コロナウイルス感染症の拡大を防止するため、参加者の健康状態を確認することを目的としています。本シートに記載内容は、感染症患者または、その疑いのある方が発見された場合、必要な範囲で保健所等に提出する場合がありますことを、ご了承ください。</t>
  </si>
  <si>
    <t>公認指導者番号</t>
  </si>
  <si>
    <t>０１２３４５６</t>
  </si>
  <si>
    <t>年齢</t>
  </si>
  <si>
    <t>ゲートボールコーチ１登録番号</t>
  </si>
  <si>
    <t>年齢</t>
  </si>
  <si>
    <t>血液型</t>
  </si>
  <si>
    <t>参加登録申込書データ 変更履歴</t>
  </si>
  <si>
    <t>Ver.</t>
  </si>
  <si>
    <t>変更点</t>
  </si>
  <si>
    <t>公認スポーツ指導者（ゲートボールコーチ１）登録番号の入力欄の追加</t>
  </si>
  <si>
    <t>　※ 10文字を超えない程度（県、チームの入力は不要） ただし、国体は都道府県名だけとなります。</t>
  </si>
  <si>
    <t>国体出場のチーム名は（都道府県名）のみと追記。</t>
  </si>
  <si>
    <t>申込・参加料〆切日：</t>
  </si>
  <si>
    <t>各大会の参加申込・締切日を追記。</t>
  </si>
  <si>
    <t>参加申込・締切日</t>
  </si>
  <si>
    <t>全日本世代交流ゲートボール大会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</si>
</sst>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yyyy&quot;年&quot;m&quot;月&quot;d&quot;日&quot;;@"/>
    <numFmt numFmtId="180" formatCode="&quot;現在文字数 &quot;###&quot; 字&quot;"/>
    <numFmt numFmtId="181" formatCode="0.0_ "/>
    <numFmt numFmtId="182" formatCode="0.0_ &quot;歳&quot;"/>
    <numFmt numFmtId="183" formatCode="[$-F800]dddd\,\ mmmm\ dd\,\ yyyy"/>
  </numFmts>
  <fonts count="59">
    <font>
      <sz val="11"/>
      <name val="ＭＳ ゴシック"/>
      <family val="3"/>
    </font>
    <font>
      <sz val="6"/>
      <name val="ＭＳ ゴシック"/>
      <family val="3"/>
    </font>
    <font>
      <sz val="9"/>
      <name val="HG明朝B"/>
      <family val="1"/>
    </font>
    <font>
      <i/>
      <sz val="9"/>
      <name val="HG明朝B"/>
      <family val="1"/>
    </font>
    <font>
      <sz val="14"/>
      <name val="HGS明朝E"/>
      <family val="1"/>
    </font>
    <font>
      <sz val="16"/>
      <name val="HGS明朝E"/>
      <family val="1"/>
    </font>
    <font>
      <i/>
      <sz val="9"/>
      <name val="ＨＧｺﾞｼｯｸE-PRO"/>
      <family val="3"/>
    </font>
    <font>
      <sz val="9"/>
      <name val="AR楷書体M"/>
      <family val="3"/>
    </font>
    <font>
      <i/>
      <sz val="9"/>
      <name val="AR楷書体M"/>
      <family val="3"/>
    </font>
    <font>
      <sz val="12"/>
      <name val="ＭＳ ゴシック"/>
      <family val="3"/>
    </font>
    <font>
      <sz val="9"/>
      <name val="ＭＳ Ｐゴシック"/>
      <family val="3"/>
    </font>
    <font>
      <sz val="11"/>
      <name val="ＭＳ Ｐゴシック"/>
      <family val="3"/>
    </font>
    <font>
      <sz val="10"/>
      <name val="ＭＳ Ｐゴシック"/>
      <family val="3"/>
    </font>
    <font>
      <sz val="12"/>
      <name val="ＭＳ Ｐゴシック"/>
      <family val="3"/>
    </font>
    <font>
      <sz val="14"/>
      <name val="ＭＳ Ｐゴシック"/>
      <family val="3"/>
    </font>
    <font>
      <sz val="10"/>
      <name val="HG明朝B"/>
      <family val="1"/>
    </font>
    <font>
      <sz val="14"/>
      <name val="ＭＳ ゴシック"/>
      <family val="3"/>
    </font>
    <font>
      <sz val="11"/>
      <name val="HG明朝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sz val="11"/>
      <color indexed="10"/>
      <name val="ＭＳ ゴシック"/>
      <family val="3"/>
    </font>
    <font>
      <sz val="12"/>
      <color indexed="10"/>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sz val="11"/>
      <color rgb="FFFF0000"/>
      <name val="ＭＳ ゴシック"/>
      <family val="3"/>
    </font>
    <font>
      <sz val="12"/>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color indexed="63"/>
      </top>
      <bottom>
        <color indexed="63"/>
      </bottom>
    </border>
    <border>
      <left>
        <color indexed="63"/>
      </left>
      <right>
        <color indexed="63"/>
      </right>
      <top style="thin">
        <color theme="0"/>
      </top>
      <bottom style="thin">
        <color theme="0"/>
      </bottom>
    </border>
    <border>
      <left>
        <color indexed="63"/>
      </left>
      <right style="thin">
        <color theme="0"/>
      </right>
      <top style="thin">
        <color theme="0"/>
      </top>
      <bottom>
        <color indexed="63"/>
      </bottom>
    </border>
    <border>
      <left>
        <color indexed="63"/>
      </left>
      <right>
        <color indexed="63"/>
      </right>
      <top style="thin">
        <color theme="0"/>
      </top>
      <bottom>
        <color indexed="63"/>
      </bottom>
    </border>
    <border>
      <left style="thin">
        <color theme="0"/>
      </left>
      <right>
        <color indexed="63"/>
      </right>
      <top>
        <color indexed="63"/>
      </top>
      <bottom>
        <color indexed="63"/>
      </bottom>
    </border>
    <border>
      <left>
        <color indexed="63"/>
      </left>
      <right style="thin"/>
      <top style="thin"/>
      <bottom style="thin"/>
    </border>
    <border>
      <left>
        <color indexed="63"/>
      </left>
      <right>
        <color indexed="63"/>
      </right>
      <top>
        <color indexed="63"/>
      </top>
      <bottom style="hair"/>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dotted"/>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dashDotDot"/>
      <bottom style="thin"/>
    </border>
    <border>
      <left>
        <color indexed="63"/>
      </left>
      <right>
        <color indexed="63"/>
      </right>
      <top style="thin"/>
      <bottom style="thin"/>
    </border>
    <border>
      <left style="thin">
        <color theme="0"/>
      </left>
      <right>
        <color indexed="63"/>
      </right>
      <top style="thin">
        <color theme="0"/>
      </top>
      <bottom>
        <color indexed="63"/>
      </bottom>
    </border>
    <border>
      <left style="thin"/>
      <right>
        <color indexed="63"/>
      </right>
      <top style="thin"/>
      <bottom style="thin"/>
    </border>
    <border>
      <left style="dotted"/>
      <right style="dotted"/>
      <top style="thin"/>
      <bottom style="thin"/>
    </border>
    <border>
      <left style="thin"/>
      <right style="thin"/>
      <top>
        <color indexed="63"/>
      </top>
      <bottom style="thin"/>
    </border>
    <border>
      <left style="thin"/>
      <right style="thin"/>
      <top style="dotted"/>
      <bottom style="thin"/>
    </border>
    <border>
      <left style="hair"/>
      <right>
        <color indexed="63"/>
      </right>
      <top>
        <color indexed="63"/>
      </top>
      <bottom>
        <color indexed="63"/>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style="thin"/>
      <top style="thin"/>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color indexed="63"/>
      </left>
      <right>
        <color indexed="63"/>
      </right>
      <top style="thin"/>
      <bottom style="dotted"/>
    </border>
    <border>
      <left>
        <color indexed="63"/>
      </left>
      <right>
        <color indexed="63"/>
      </right>
      <top style="dotted"/>
      <bottom>
        <color indexed="63"/>
      </bottom>
    </border>
    <border>
      <left>
        <color indexed="63"/>
      </left>
      <right>
        <color indexed="63"/>
      </right>
      <top style="hair"/>
      <bottom style="thin"/>
    </border>
    <border>
      <left style="dotted"/>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55">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quotePrefix="1">
      <alignment vertical="center" shrinkToFit="1"/>
    </xf>
    <xf numFmtId="0" fontId="56" fillId="33" borderId="0" xfId="0" applyFont="1" applyFill="1" applyAlignment="1" applyProtection="1">
      <alignment horizontal="center" vertical="center" shrinkToFit="1"/>
      <protection/>
    </xf>
    <xf numFmtId="0" fontId="0" fillId="0" borderId="0" xfId="0" applyAlignment="1" applyProtection="1">
      <alignment vertical="center"/>
      <protection/>
    </xf>
    <xf numFmtId="0" fontId="0" fillId="0" borderId="0" xfId="0" applyAlignment="1" applyProtection="1">
      <alignment vertical="center" shrinkToFit="1"/>
      <protection/>
    </xf>
    <xf numFmtId="0" fontId="0" fillId="0" borderId="10" xfId="0" applyBorder="1" applyAlignment="1" applyProtection="1">
      <alignment vertical="center"/>
      <protection/>
    </xf>
    <xf numFmtId="0" fontId="0" fillId="0" borderId="10" xfId="0" applyBorder="1" applyAlignment="1" applyProtection="1">
      <alignment horizontal="center" vertical="center"/>
      <protection/>
    </xf>
    <xf numFmtId="179" fontId="0" fillId="0" borderId="10" xfId="0" applyNumberFormat="1" applyBorder="1" applyAlignment="1" applyProtection="1">
      <alignment vertical="center"/>
      <protection/>
    </xf>
    <xf numFmtId="0" fontId="0" fillId="0" borderId="11" xfId="0" applyBorder="1" applyAlignment="1" applyProtection="1">
      <alignment vertical="center"/>
      <protection/>
    </xf>
    <xf numFmtId="0" fontId="0" fillId="34" borderId="11" xfId="0" applyFill="1" applyBorder="1" applyAlignment="1" applyProtection="1">
      <alignment vertical="center" shrinkToFit="1"/>
      <protection/>
    </xf>
    <xf numFmtId="0" fontId="0" fillId="34" borderId="11" xfId="0" applyFill="1" applyBorder="1" applyAlignment="1" applyProtection="1">
      <alignment horizontal="center" vertical="center" shrinkToFit="1"/>
      <protection/>
    </xf>
    <xf numFmtId="14" fontId="0" fillId="34" borderId="11" xfId="0" applyNumberFormat="1" applyFill="1" applyBorder="1" applyAlignment="1" applyProtection="1">
      <alignment vertical="center" shrinkToFit="1"/>
      <protection/>
    </xf>
    <xf numFmtId="14" fontId="0" fillId="34" borderId="11" xfId="0" applyNumberFormat="1" applyFill="1" applyBorder="1" applyAlignment="1" applyProtection="1">
      <alignment horizontal="center" vertical="center" shrinkToFit="1"/>
      <protection/>
    </xf>
    <xf numFmtId="14" fontId="0" fillId="0" borderId="0" xfId="0" applyNumberFormat="1" applyAlignment="1" applyProtection="1">
      <alignment vertical="center" shrinkToFit="1"/>
      <protection/>
    </xf>
    <xf numFmtId="0" fontId="0" fillId="0" borderId="0" xfId="0" applyAlignment="1" applyProtection="1">
      <alignment horizontal="center" vertical="center" shrinkToFit="1"/>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6" borderId="12" xfId="0" applyFill="1" applyBorder="1" applyAlignment="1" applyProtection="1">
      <alignment horizontal="center" vertical="center"/>
      <protection locked="0"/>
    </xf>
    <xf numFmtId="0" fontId="0" fillId="6" borderId="0" xfId="0" applyFill="1" applyAlignment="1" applyProtection="1">
      <alignment vertical="center" shrinkToFit="1"/>
      <protection locked="0"/>
    </xf>
    <xf numFmtId="0" fontId="0" fillId="6" borderId="13" xfId="0" applyFill="1" applyBorder="1" applyAlignment="1" applyProtection="1">
      <alignment vertical="center" shrinkToFit="1"/>
      <protection locked="0"/>
    </xf>
    <xf numFmtId="0" fontId="0" fillId="6" borderId="13" xfId="0" applyFill="1" applyBorder="1" applyAlignment="1" applyProtection="1">
      <alignment horizontal="center" vertical="center" shrinkToFit="1"/>
      <protection locked="0"/>
    </xf>
    <xf numFmtId="14" fontId="0" fillId="6" borderId="13" xfId="0" applyNumberFormat="1" applyFill="1" applyBorder="1" applyAlignment="1" applyProtection="1">
      <alignment vertical="center" shrinkToFit="1"/>
      <protection locked="0"/>
    </xf>
    <xf numFmtId="0" fontId="0" fillId="6" borderId="14" xfId="0" applyFill="1" applyBorder="1" applyAlignment="1" applyProtection="1">
      <alignment vertical="center" shrinkToFit="1"/>
      <protection locked="0"/>
    </xf>
    <xf numFmtId="0" fontId="0" fillId="6" borderId="12" xfId="0" applyFill="1" applyBorder="1" applyAlignment="1" applyProtection="1">
      <alignment vertical="center" shrinkToFit="1"/>
      <protection locked="0"/>
    </xf>
    <xf numFmtId="0" fontId="0" fillId="6" borderId="12" xfId="0" applyFill="1" applyBorder="1" applyAlignment="1" applyProtection="1">
      <alignment horizontal="center" vertical="center" shrinkToFit="1"/>
      <protection locked="0"/>
    </xf>
    <xf numFmtId="14" fontId="0" fillId="6" borderId="12" xfId="0" applyNumberFormat="1" applyFill="1" applyBorder="1" applyAlignment="1" applyProtection="1">
      <alignment vertical="center" shrinkToFit="1"/>
      <protection locked="0"/>
    </xf>
    <xf numFmtId="0" fontId="0" fillId="0" borderId="0" xfId="0" applyAlignment="1" applyProtection="1">
      <alignment vertical="center" wrapText="1"/>
      <protection locked="0"/>
    </xf>
    <xf numFmtId="0" fontId="0" fillId="35" borderId="0" xfId="0" applyFill="1" applyAlignment="1" applyProtection="1">
      <alignment vertical="center" shrinkToFit="1"/>
      <protection/>
    </xf>
    <xf numFmtId="0" fontId="0" fillId="35" borderId="13" xfId="0" applyFill="1" applyBorder="1" applyAlignment="1" applyProtection="1">
      <alignment vertical="center" shrinkToFit="1"/>
      <protection/>
    </xf>
    <xf numFmtId="0" fontId="0" fillId="35" borderId="13" xfId="0" applyFill="1" applyBorder="1" applyAlignment="1" applyProtection="1">
      <alignment horizontal="center" vertical="center" shrinkToFit="1"/>
      <protection/>
    </xf>
    <xf numFmtId="14" fontId="0" fillId="35" borderId="13" xfId="0" applyNumberFormat="1" applyFill="1" applyBorder="1" applyAlignment="1" applyProtection="1">
      <alignment vertical="center" shrinkToFit="1"/>
      <protection/>
    </xf>
    <xf numFmtId="14" fontId="0" fillId="35" borderId="13" xfId="0" applyNumberFormat="1" applyFill="1" applyBorder="1" applyAlignment="1" applyProtection="1">
      <alignment horizontal="right" vertical="center" shrinkToFit="1"/>
      <protection/>
    </xf>
    <xf numFmtId="0" fontId="0" fillId="6" borderId="15" xfId="0" applyFill="1" applyBorder="1" applyAlignment="1" applyProtection="1">
      <alignment vertical="center" shrinkToFit="1"/>
      <protection locked="0"/>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Border="1" applyAlignment="1" applyProtection="1">
      <alignment vertical="center"/>
      <protection/>
    </xf>
    <xf numFmtId="0" fontId="0" fillId="35" borderId="0" xfId="0" applyFill="1" applyAlignment="1" applyProtection="1">
      <alignment vertical="center"/>
      <protection/>
    </xf>
    <xf numFmtId="181" fontId="0" fillId="35" borderId="0" xfId="0" applyNumberFormat="1" applyFill="1" applyAlignment="1" applyProtection="1">
      <alignment vertical="center"/>
      <protection/>
    </xf>
    <xf numFmtId="0" fontId="9" fillId="0"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18" xfId="0" applyBorder="1" applyAlignment="1">
      <alignment horizontal="center" vertical="center"/>
    </xf>
    <xf numFmtId="0" fontId="0" fillId="6" borderId="0" xfId="0" applyFont="1" applyFill="1" applyAlignment="1" applyProtection="1">
      <alignment horizontal="center" vertical="center"/>
      <protection locked="0"/>
    </xf>
    <xf numFmtId="0" fontId="0" fillId="6" borderId="0" xfId="0" applyFill="1" applyAlignment="1" applyProtection="1">
      <alignment horizontal="center" vertical="center"/>
      <protection locked="0"/>
    </xf>
    <xf numFmtId="0" fontId="2" fillId="0" borderId="0" xfId="0" applyFont="1" applyBorder="1" applyAlignment="1" applyProtection="1">
      <alignment vertical="top" textRotation="255"/>
      <protection/>
    </xf>
    <xf numFmtId="0" fontId="2" fillId="0" borderId="0" xfId="0" applyFont="1" applyBorder="1" applyAlignment="1" applyProtection="1">
      <alignment vertical="center" textRotation="255"/>
      <protection/>
    </xf>
    <xf numFmtId="0" fontId="2" fillId="0" borderId="0" xfId="0" applyFont="1" applyBorder="1" applyAlignment="1" applyProtection="1">
      <alignment vertical="center"/>
      <protection/>
    </xf>
    <xf numFmtId="1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0" fillId="0" borderId="0" xfId="0"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right" vertical="center"/>
      <protection/>
    </xf>
    <xf numFmtId="0" fontId="7" fillId="0" borderId="0" xfId="0" applyFont="1" applyBorder="1" applyAlignment="1" applyProtection="1">
      <alignment vertical="top" textRotation="255"/>
      <protection/>
    </xf>
    <xf numFmtId="0" fontId="7" fillId="0" borderId="0" xfId="0" applyFont="1" applyBorder="1" applyAlignment="1" applyProtection="1">
      <alignment vertical="center" textRotation="255"/>
      <protection/>
    </xf>
    <xf numFmtId="0" fontId="7" fillId="0" borderId="0" xfId="0" applyFont="1" applyBorder="1" applyAlignment="1" applyProtection="1">
      <alignment vertical="center"/>
      <protection/>
    </xf>
    <xf numFmtId="0" fontId="13" fillId="0" borderId="20" xfId="0" applyFont="1" applyBorder="1" applyAlignment="1" applyProtection="1">
      <alignment horizontal="center" vertical="center" shrinkToFit="1"/>
      <protection/>
    </xf>
    <xf numFmtId="0" fontId="8" fillId="0" borderId="21" xfId="0" applyFont="1" applyBorder="1" applyAlignment="1" applyProtection="1">
      <alignment vertical="center"/>
      <protection/>
    </xf>
    <xf numFmtId="0" fontId="2" fillId="0" borderId="22" xfId="0" applyFont="1" applyBorder="1" applyAlignment="1" applyProtection="1">
      <alignment horizontal="center" vertical="center"/>
      <protection/>
    </xf>
    <xf numFmtId="0" fontId="11" fillId="0" borderId="23" xfId="0" applyFont="1" applyBorder="1" applyAlignment="1" applyProtection="1">
      <alignment horizontal="center" vertical="center" shrinkToFit="1"/>
      <protection/>
    </xf>
    <xf numFmtId="0" fontId="2" fillId="0" borderId="24" xfId="0" applyFont="1" applyBorder="1" applyAlignment="1" applyProtection="1">
      <alignment vertical="center"/>
      <protection/>
    </xf>
    <xf numFmtId="0" fontId="10" fillId="0" borderId="25" xfId="0" applyFont="1" applyBorder="1" applyAlignment="1" applyProtection="1">
      <alignment vertical="top"/>
      <protection/>
    </xf>
    <xf numFmtId="0" fontId="2" fillId="0" borderId="0" xfId="0" applyFont="1" applyBorder="1" applyAlignment="1" applyProtection="1">
      <alignment horizontal="center" vertical="center" textRotation="255"/>
      <protection/>
    </xf>
    <xf numFmtId="0" fontId="2" fillId="0" borderId="0" xfId="0" applyFont="1" applyBorder="1" applyAlignment="1" applyProtection="1">
      <alignment horizontal="distributed" vertical="center"/>
      <protection/>
    </xf>
    <xf numFmtId="0" fontId="2" fillId="0" borderId="24" xfId="0" applyFont="1" applyBorder="1" applyAlignment="1" applyProtection="1">
      <alignment vertical="center" shrinkToFit="1"/>
      <protection/>
    </xf>
    <xf numFmtId="0" fontId="2" fillId="0" borderId="25" xfId="0" applyFont="1" applyBorder="1" applyAlignment="1" applyProtection="1">
      <alignment shrinkToFit="1"/>
      <protection/>
    </xf>
    <xf numFmtId="0" fontId="2" fillId="0" borderId="26" xfId="0" applyFont="1" applyBorder="1" applyAlignment="1" applyProtection="1">
      <alignment horizontal="center" shrinkToFit="1"/>
      <protection/>
    </xf>
    <xf numFmtId="0" fontId="12" fillId="0" borderId="27" xfId="0" applyFont="1" applyBorder="1" applyAlignment="1" applyProtection="1">
      <alignment horizontal="left" vertical="center" shrinkToFit="1"/>
      <protection/>
    </xf>
    <xf numFmtId="0" fontId="2" fillId="0" borderId="0" xfId="0" applyFont="1" applyBorder="1" applyAlignment="1" applyProtection="1">
      <alignment textRotation="255"/>
      <protection/>
    </xf>
    <xf numFmtId="0" fontId="2" fillId="0" borderId="0" xfId="0" applyFont="1" applyBorder="1" applyAlignment="1" applyProtection="1">
      <alignment/>
      <protection/>
    </xf>
    <xf numFmtId="0" fontId="12" fillId="0" borderId="0" xfId="0" applyFont="1" applyBorder="1" applyAlignment="1" applyProtection="1">
      <alignment horizontal="center"/>
      <protection/>
    </xf>
    <xf numFmtId="182" fontId="12" fillId="0" borderId="0" xfId="0" applyNumberFormat="1" applyFont="1" applyBorder="1" applyAlignment="1" applyProtection="1">
      <alignment horizontal="center"/>
      <protection/>
    </xf>
    <xf numFmtId="182"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0" fontId="2" fillId="0" borderId="28" xfId="0" applyFont="1" applyBorder="1" applyAlignment="1" applyProtection="1">
      <alignment vertical="center"/>
      <protection/>
    </xf>
    <xf numFmtId="0" fontId="12" fillId="0" borderId="29" xfId="0" applyFont="1" applyBorder="1" applyAlignment="1" applyProtection="1">
      <alignment horizontal="center"/>
      <protection/>
    </xf>
    <xf numFmtId="0" fontId="12" fillId="0" borderId="29" xfId="0" applyFont="1" applyBorder="1" applyAlignment="1" applyProtection="1">
      <alignment horizontal="center" vertical="center"/>
      <protection/>
    </xf>
    <xf numFmtId="0" fontId="0" fillId="0" borderId="29" xfId="0" applyBorder="1" applyAlignment="1" applyProtection="1">
      <alignment horizontal="left" vertical="center"/>
      <protection/>
    </xf>
    <xf numFmtId="0" fontId="57" fillId="0" borderId="30" xfId="0" applyFont="1" applyBorder="1" applyAlignment="1" applyProtection="1">
      <alignment vertical="center"/>
      <protection/>
    </xf>
    <xf numFmtId="0" fontId="58" fillId="6" borderId="0" xfId="0" applyFont="1" applyFill="1" applyAlignment="1" applyProtection="1">
      <alignment horizontal="center" vertical="center"/>
      <protection/>
    </xf>
    <xf numFmtId="0" fontId="0" fillId="0" borderId="20" xfId="0" applyBorder="1" applyAlignment="1">
      <alignment vertical="center"/>
    </xf>
    <xf numFmtId="0" fontId="0" fillId="0" borderId="31" xfId="0" applyBorder="1" applyAlignment="1">
      <alignment horizontal="center" vertical="center"/>
    </xf>
    <xf numFmtId="0" fontId="0" fillId="0" borderId="31" xfId="0" applyBorder="1" applyAlignment="1">
      <alignment vertical="center"/>
    </xf>
    <xf numFmtId="0" fontId="0" fillId="0" borderId="18" xfId="0" applyBorder="1" applyAlignment="1">
      <alignment vertical="center"/>
    </xf>
    <xf numFmtId="0" fontId="0" fillId="0" borderId="32" xfId="0" applyBorder="1" applyAlignment="1">
      <alignment horizontal="center" vertical="center"/>
    </xf>
    <xf numFmtId="0" fontId="0" fillId="0" borderId="32" xfId="0" applyBorder="1" applyAlignment="1">
      <alignment vertical="center"/>
    </xf>
    <xf numFmtId="0" fontId="16"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shrinkToFit="1"/>
    </xf>
    <xf numFmtId="49" fontId="0" fillId="34" borderId="11" xfId="0" applyNumberFormat="1" applyFill="1" applyBorder="1" applyAlignment="1" applyProtection="1">
      <alignment horizontal="center" vertical="center" shrinkToFit="1"/>
      <protection/>
    </xf>
    <xf numFmtId="49" fontId="0" fillId="35" borderId="0" xfId="0" applyNumberFormat="1" applyFill="1" applyAlignment="1" applyProtection="1">
      <alignment vertical="center" shrinkToFit="1"/>
      <protection/>
    </xf>
    <xf numFmtId="49" fontId="0" fillId="0" borderId="0" xfId="0" applyNumberFormat="1" applyAlignment="1" applyProtection="1">
      <alignment vertical="center"/>
      <protection/>
    </xf>
    <xf numFmtId="49" fontId="0" fillId="6" borderId="0" xfId="0" applyNumberFormat="1" applyFill="1" applyAlignment="1" applyProtection="1">
      <alignment horizontal="center" vertical="center" shrinkToFit="1"/>
      <protection locked="0"/>
    </xf>
    <xf numFmtId="49" fontId="0" fillId="6" borderId="14" xfId="0" applyNumberFormat="1" applyFill="1" applyBorder="1" applyAlignment="1" applyProtection="1">
      <alignment horizontal="center" vertical="center" shrinkToFit="1"/>
      <protection locked="0"/>
    </xf>
    <xf numFmtId="49" fontId="0" fillId="35" borderId="0" xfId="0" applyNumberFormat="1" applyFill="1" applyAlignment="1" applyProtection="1">
      <alignment horizontal="center" vertical="center" shrinkToFit="1"/>
      <protection/>
    </xf>
    <xf numFmtId="0" fontId="11" fillId="0" borderId="34" xfId="0" applyFont="1" applyBorder="1" applyAlignment="1" applyProtection="1">
      <alignment horizontal="center" vertical="center" shrinkToFit="1"/>
      <protection/>
    </xf>
    <xf numFmtId="0" fontId="2" fillId="0" borderId="22" xfId="0" applyFont="1" applyBorder="1" applyAlignment="1" applyProtection="1">
      <alignment horizontal="center" vertical="center" shrinkToFit="1"/>
      <protection/>
    </xf>
    <xf numFmtId="183" fontId="11" fillId="0" borderId="18" xfId="0" applyNumberFormat="1" applyFont="1" applyBorder="1" applyAlignment="1" applyProtection="1">
      <alignment horizontal="center" vertical="center" shrinkToFit="1"/>
      <protection/>
    </xf>
    <xf numFmtId="0" fontId="0" fillId="2" borderId="0" xfId="0" applyFill="1" applyAlignment="1">
      <alignment horizontal="center" vertical="center"/>
    </xf>
    <xf numFmtId="0" fontId="0" fillId="2" borderId="35" xfId="0" applyFill="1" applyBorder="1" applyAlignment="1">
      <alignment horizontal="center" vertical="center"/>
    </xf>
    <xf numFmtId="0" fontId="0" fillId="0" borderId="35" xfId="0" applyBorder="1" applyAlignment="1">
      <alignment vertical="center"/>
    </xf>
    <xf numFmtId="0" fontId="0" fillId="0" borderId="0" xfId="0" applyAlignment="1">
      <alignment horizontal="right" vertical="center"/>
    </xf>
    <xf numFmtId="183" fontId="0" fillId="0" borderId="0" xfId="0" applyNumberFormat="1" applyFont="1" applyAlignment="1">
      <alignment vertical="center"/>
    </xf>
    <xf numFmtId="0" fontId="0" fillId="0" borderId="0" xfId="0" applyAlignment="1" applyProtection="1">
      <alignment horizontal="center" vertical="center"/>
      <protection/>
    </xf>
    <xf numFmtId="0" fontId="0" fillId="0" borderId="0" xfId="0" applyAlignment="1">
      <alignment horizontal="center" vertical="center"/>
    </xf>
    <xf numFmtId="0" fontId="0" fillId="6" borderId="0" xfId="0" applyFill="1" applyAlignment="1" applyProtection="1">
      <alignment vertical="center"/>
      <protection locked="0"/>
    </xf>
    <xf numFmtId="0" fontId="0" fillId="6" borderId="0" xfId="0" applyFill="1" applyAlignment="1" applyProtection="1">
      <alignment horizontal="center" vertical="center"/>
      <protection locked="0"/>
    </xf>
    <xf numFmtId="0" fontId="0" fillId="6" borderId="12" xfId="0" applyFill="1" applyBorder="1" applyAlignment="1" applyProtection="1">
      <alignment vertical="center"/>
      <protection locked="0"/>
    </xf>
    <xf numFmtId="0" fontId="0" fillId="6" borderId="12" xfId="0" applyFill="1" applyBorder="1" applyAlignment="1" applyProtection="1">
      <alignment horizontal="center" vertical="center"/>
      <protection locked="0"/>
    </xf>
    <xf numFmtId="0" fontId="0" fillId="0" borderId="0" xfId="0" applyAlignment="1" applyProtection="1">
      <alignment vertical="center"/>
      <protection/>
    </xf>
    <xf numFmtId="180" fontId="0" fillId="0" borderId="0" xfId="0" applyNumberFormat="1" applyAlignment="1" applyProtection="1">
      <alignment vertical="center"/>
      <protection/>
    </xf>
    <xf numFmtId="0" fontId="0" fillId="6" borderId="0" xfId="0" applyFill="1" applyAlignment="1" applyProtection="1">
      <alignment vertical="center" wrapText="1"/>
      <protection locked="0"/>
    </xf>
    <xf numFmtId="0" fontId="0" fillId="0" borderId="0" xfId="0" applyAlignment="1" applyProtection="1">
      <alignment vertical="center" wrapText="1"/>
      <protection locked="0"/>
    </xf>
    <xf numFmtId="0" fontId="0" fillId="35" borderId="0" xfId="0" applyFont="1" applyFill="1" applyAlignment="1" applyProtection="1">
      <alignment vertical="center" textRotation="255"/>
      <protection/>
    </xf>
    <xf numFmtId="0" fontId="0" fillId="35" borderId="0" xfId="0" applyFill="1" applyAlignment="1" applyProtection="1">
      <alignment vertical="center" textRotation="255"/>
      <protection/>
    </xf>
    <xf numFmtId="0" fontId="0" fillId="6" borderId="12" xfId="0" applyFill="1" applyBorder="1" applyAlignment="1" applyProtection="1">
      <alignment vertical="center" shrinkToFit="1"/>
      <protection locked="0"/>
    </xf>
    <xf numFmtId="0" fontId="0" fillId="0" borderId="12" xfId="0" applyBorder="1" applyAlignment="1" applyProtection="1">
      <alignment vertical="center" shrinkToFit="1"/>
      <protection locked="0"/>
    </xf>
    <xf numFmtId="0" fontId="58" fillId="6" borderId="0" xfId="0" applyFont="1" applyFill="1" applyAlignment="1" applyProtection="1">
      <alignment horizontal="center" vertical="center"/>
      <protection/>
    </xf>
    <xf numFmtId="0" fontId="0" fillId="35" borderId="36" xfId="0"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37" xfId="0" applyFill="1" applyBorder="1" applyAlignment="1" applyProtection="1">
      <alignment horizontal="center" vertical="center"/>
      <protection/>
    </xf>
    <xf numFmtId="0" fontId="0" fillId="0" borderId="29" xfId="0" applyBorder="1" applyAlignment="1" applyProtection="1">
      <alignment horizontal="left" vertical="center"/>
      <protection/>
    </xf>
    <xf numFmtId="0" fontId="0" fillId="0" borderId="18" xfId="0" applyBorder="1" applyAlignment="1" applyProtection="1">
      <alignment horizontal="left" vertical="center"/>
      <protection/>
    </xf>
    <xf numFmtId="179" fontId="13" fillId="0" borderId="21" xfId="0" applyNumberFormat="1" applyFont="1" applyBorder="1" applyAlignment="1" applyProtection="1">
      <alignment vertical="center" shrinkToFit="1"/>
      <protection/>
    </xf>
    <xf numFmtId="0" fontId="0" fillId="0" borderId="21" xfId="0" applyBorder="1" applyAlignment="1" applyProtection="1">
      <alignment vertical="center" shrinkToFit="1"/>
      <protection/>
    </xf>
    <xf numFmtId="182" fontId="0" fillId="0" borderId="29" xfId="0" applyNumberFormat="1" applyFont="1"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18" xfId="0" applyBorder="1" applyAlignment="1" applyProtection="1">
      <alignment horizontal="center" vertical="center"/>
      <protection/>
    </xf>
    <xf numFmtId="0" fontId="14" fillId="0" borderId="38" xfId="0" applyFont="1" applyBorder="1" applyAlignment="1" applyProtection="1">
      <alignment horizontal="center" vertical="center" shrinkToFit="1"/>
      <protection/>
    </xf>
    <xf numFmtId="0" fontId="14" fillId="0" borderId="26" xfId="0" applyFont="1" applyBorder="1" applyAlignment="1" applyProtection="1">
      <alignment horizontal="center" vertical="center" shrinkToFit="1"/>
      <protection/>
    </xf>
    <xf numFmtId="179" fontId="11" fillId="0" borderId="31" xfId="0" applyNumberFormat="1" applyFont="1" applyBorder="1" applyAlignment="1" applyProtection="1">
      <alignment horizontal="center" vertical="center" shrinkToFit="1"/>
      <protection/>
    </xf>
    <xf numFmtId="0" fontId="11" fillId="0" borderId="29" xfId="0" applyFont="1" applyBorder="1" applyAlignment="1" applyProtection="1">
      <alignment horizontal="center" vertical="center" shrinkToFit="1"/>
      <protection/>
    </xf>
    <xf numFmtId="0" fontId="11" fillId="0" borderId="18" xfId="0" applyFont="1" applyBorder="1" applyAlignment="1" applyProtection="1">
      <alignment horizontal="center" vertical="center" shrinkToFit="1"/>
      <protection/>
    </xf>
    <xf numFmtId="0" fontId="2" fillId="0" borderId="31" xfId="0" applyFont="1" applyBorder="1" applyAlignment="1" applyProtection="1">
      <alignment horizontal="center" vertical="center" shrinkToFit="1"/>
      <protection/>
    </xf>
    <xf numFmtId="0" fontId="0" fillId="0" borderId="29"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9" fillId="0" borderId="19" xfId="0" applyFont="1" applyBorder="1" applyAlignment="1" applyProtection="1">
      <alignment horizontal="center" vertical="center" shrinkToFit="1"/>
      <protection/>
    </xf>
    <xf numFmtId="0" fontId="11" fillId="0" borderId="21" xfId="0" applyFont="1" applyBorder="1" applyAlignment="1" applyProtection="1">
      <alignment vertical="center" shrinkToFit="1"/>
      <protection/>
    </xf>
    <xf numFmtId="0" fontId="12" fillId="0" borderId="39" xfId="0" applyFont="1" applyBorder="1" applyAlignment="1" applyProtection="1">
      <alignment horizontal="left" vertical="center" indent="1" shrinkToFit="1"/>
      <protection/>
    </xf>
    <xf numFmtId="0" fontId="12" fillId="0" borderId="40" xfId="0" applyFont="1" applyBorder="1" applyAlignment="1" applyProtection="1">
      <alignment horizontal="left" vertical="center" indent="1" shrinkToFit="1"/>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2" fillId="0" borderId="24" xfId="0" applyFont="1" applyBorder="1" applyAlignment="1" applyProtection="1">
      <alignment horizontal="center" vertical="center" textRotation="255"/>
      <protection/>
    </xf>
    <xf numFmtId="0" fontId="2" fillId="0" borderId="38" xfId="0" applyFont="1" applyBorder="1" applyAlignment="1" applyProtection="1">
      <alignment horizontal="center" vertical="center" textRotation="255"/>
      <protection/>
    </xf>
    <xf numFmtId="0" fontId="2" fillId="0" borderId="25" xfId="0" applyFont="1" applyBorder="1" applyAlignment="1" applyProtection="1">
      <alignment horizontal="center" vertical="center" textRotation="255"/>
      <protection/>
    </xf>
    <xf numFmtId="0" fontId="2" fillId="0" borderId="26" xfId="0" applyFont="1" applyBorder="1" applyAlignment="1" applyProtection="1">
      <alignment horizontal="center" vertical="center" textRotation="255"/>
      <protection/>
    </xf>
    <xf numFmtId="0" fontId="10" fillId="0" borderId="27" xfId="0" applyFont="1" applyBorder="1" applyAlignment="1" applyProtection="1">
      <alignment vertical="center" shrinkToFit="1"/>
      <protection/>
    </xf>
    <xf numFmtId="0" fontId="11" fillId="0" borderId="27" xfId="0" applyFont="1" applyBorder="1" applyAlignment="1" applyProtection="1">
      <alignment vertical="center" shrinkToFit="1"/>
      <protection/>
    </xf>
    <xf numFmtId="0" fontId="11" fillId="0" borderId="38" xfId="0" applyFont="1" applyBorder="1" applyAlignment="1" applyProtection="1">
      <alignment vertical="center" shrinkToFit="1"/>
      <protection/>
    </xf>
    <xf numFmtId="0" fontId="14" fillId="0" borderId="25" xfId="0" applyFont="1" applyBorder="1" applyAlignment="1" applyProtection="1">
      <alignment horizontal="left" vertical="center" indent="1" shrinkToFit="1"/>
      <protection/>
    </xf>
    <xf numFmtId="0" fontId="14" fillId="0" borderId="26" xfId="0" applyFont="1" applyBorder="1" applyAlignment="1" applyProtection="1">
      <alignment horizontal="left" vertical="center" indent="1" shrinkToFit="1"/>
      <protection/>
    </xf>
    <xf numFmtId="0" fontId="13" fillId="0" borderId="21" xfId="0" applyFont="1" applyBorder="1" applyAlignment="1" applyProtection="1">
      <alignment horizontal="left" vertical="center" indent="1" shrinkToFit="1"/>
      <protection/>
    </xf>
    <xf numFmtId="0" fontId="14" fillId="0" borderId="41" xfId="0" applyFont="1" applyBorder="1" applyAlignment="1" applyProtection="1">
      <alignment horizontal="left" vertical="center" indent="1" shrinkToFit="1"/>
      <protection/>
    </xf>
    <xf numFmtId="0" fontId="14" fillId="0" borderId="23" xfId="0" applyFont="1" applyBorder="1" applyAlignment="1" applyProtection="1">
      <alignment horizontal="left" vertical="center" indent="1" shrinkToFi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41"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22" xfId="0" applyFont="1" applyBorder="1" applyAlignment="1" applyProtection="1">
      <alignment horizontal="center" vertical="center" textRotation="255"/>
      <protection/>
    </xf>
    <xf numFmtId="0" fontId="2" fillId="0" borderId="33" xfId="0" applyFont="1" applyBorder="1" applyAlignment="1" applyProtection="1">
      <alignment horizontal="center" vertical="center" textRotation="255"/>
      <protection/>
    </xf>
    <xf numFmtId="0" fontId="2" fillId="0" borderId="3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0" fillId="0" borderId="18" xfId="0" applyBorder="1" applyAlignment="1" applyProtection="1">
      <alignment vertical="center"/>
      <protection/>
    </xf>
    <xf numFmtId="0" fontId="2" fillId="0" borderId="38" xfId="0" applyFont="1" applyBorder="1" applyAlignment="1" applyProtection="1">
      <alignment horizontal="center" vertical="center" shrinkToFit="1"/>
      <protection/>
    </xf>
    <xf numFmtId="0" fontId="2" fillId="0" borderId="26" xfId="0" applyFont="1" applyBorder="1" applyAlignment="1" applyProtection="1">
      <alignment horizontal="center" vertical="center" shrinkToFit="1"/>
      <protection/>
    </xf>
    <xf numFmtId="0" fontId="13" fillId="0" borderId="27" xfId="0" applyFont="1" applyBorder="1" applyAlignment="1" applyProtection="1">
      <alignment horizontal="center" vertical="center" textRotation="255"/>
      <protection/>
    </xf>
    <xf numFmtId="0" fontId="13" fillId="0" borderId="21" xfId="0" applyFont="1" applyBorder="1" applyAlignment="1" applyProtection="1">
      <alignment horizontal="center" vertical="center" textRotation="255"/>
      <protection/>
    </xf>
    <xf numFmtId="0" fontId="0" fillId="0" borderId="21" xfId="0" applyFont="1" applyBorder="1" applyAlignment="1" applyProtection="1">
      <alignment vertical="center" shrinkToFit="1"/>
      <protection/>
    </xf>
    <xf numFmtId="0" fontId="0" fillId="0" borderId="26" xfId="0" applyFont="1" applyBorder="1" applyAlignment="1" applyProtection="1">
      <alignment vertical="center" shrinkToFit="1"/>
      <protection/>
    </xf>
    <xf numFmtId="0" fontId="2" fillId="0" borderId="29"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39" xfId="0" applyFont="1" applyBorder="1" applyAlignment="1" applyProtection="1">
      <alignment horizontal="distributed" vertical="center"/>
      <protection/>
    </xf>
    <xf numFmtId="0" fontId="2" fillId="0" borderId="45" xfId="0" applyFont="1" applyBorder="1" applyAlignment="1" applyProtection="1">
      <alignment horizontal="distributed" vertical="center"/>
      <protection/>
    </xf>
    <xf numFmtId="0" fontId="2" fillId="0" borderId="40" xfId="0" applyFont="1" applyBorder="1" applyAlignment="1" applyProtection="1">
      <alignment horizontal="distributed" vertical="center"/>
      <protection/>
    </xf>
    <xf numFmtId="0" fontId="12" fillId="0" borderId="45" xfId="0" applyFont="1" applyBorder="1" applyAlignment="1" applyProtection="1">
      <alignment horizontal="left" vertical="center" indent="1" shrinkToFit="1"/>
      <protection/>
    </xf>
    <xf numFmtId="0" fontId="14" fillId="0" borderId="22" xfId="0" applyFont="1" applyBorder="1" applyAlignment="1" applyProtection="1">
      <alignment horizontal="center" vertical="center" shrinkToFit="1"/>
      <protection/>
    </xf>
    <xf numFmtId="0" fontId="14" fillId="0" borderId="33" xfId="0" applyFont="1" applyBorder="1" applyAlignment="1" applyProtection="1">
      <alignment horizontal="center" vertical="center" shrinkToFit="1"/>
      <protection/>
    </xf>
    <xf numFmtId="0" fontId="12" fillId="0" borderId="27" xfId="0" applyFont="1" applyBorder="1" applyAlignment="1" applyProtection="1">
      <alignment vertical="center" shrinkToFit="1"/>
      <protection/>
    </xf>
    <xf numFmtId="0" fontId="12" fillId="0" borderId="38" xfId="0" applyFont="1" applyBorder="1" applyAlignment="1" applyProtection="1">
      <alignment vertical="center" shrinkToFit="1"/>
      <protection/>
    </xf>
    <xf numFmtId="0" fontId="11" fillId="0" borderId="27" xfId="0" applyFont="1" applyBorder="1" applyAlignment="1" applyProtection="1">
      <alignment horizontal="left" vertical="center" shrinkToFit="1"/>
      <protection/>
    </xf>
    <xf numFmtId="0" fontId="11" fillId="0" borderId="38" xfId="0" applyFont="1" applyBorder="1" applyAlignment="1" applyProtection="1">
      <alignment horizontal="left" vertical="center" shrinkToFit="1"/>
      <protection/>
    </xf>
    <xf numFmtId="0" fontId="13" fillId="0" borderId="31" xfId="0" applyFont="1" applyBorder="1" applyAlignment="1" applyProtection="1">
      <alignment horizontal="center" vertical="center" shrinkToFit="1"/>
      <protection/>
    </xf>
    <xf numFmtId="0" fontId="13" fillId="0" borderId="29" xfId="0" applyFont="1" applyBorder="1" applyAlignment="1" applyProtection="1">
      <alignment vertical="center" shrinkToFit="1"/>
      <protection/>
    </xf>
    <xf numFmtId="0" fontId="13" fillId="0" borderId="18" xfId="0" applyFont="1" applyBorder="1" applyAlignment="1" applyProtection="1">
      <alignment vertical="center" shrinkToFit="1"/>
      <protection/>
    </xf>
    <xf numFmtId="0" fontId="2" fillId="0" borderId="42" xfId="0" applyFont="1"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3" xfId="0" applyBorder="1" applyAlignment="1" applyProtection="1">
      <alignment horizontal="center" vertical="center"/>
      <protection/>
    </xf>
    <xf numFmtId="0" fontId="14" fillId="0" borderId="44" xfId="0" applyFont="1" applyBorder="1" applyAlignment="1" applyProtection="1">
      <alignment horizontal="left" vertical="center" indent="1" shrinkToFit="1"/>
      <protection/>
    </xf>
    <xf numFmtId="0" fontId="2" fillId="0" borderId="22" xfId="0" applyFont="1" applyBorder="1" applyAlignment="1" applyProtection="1">
      <alignment horizontal="center" vertical="center" shrinkToFit="1"/>
      <protection/>
    </xf>
    <xf numFmtId="0" fontId="2" fillId="0" borderId="33" xfId="0" applyFont="1" applyBorder="1" applyAlignment="1" applyProtection="1">
      <alignment horizontal="center" vertical="center" shrinkToFit="1"/>
      <protection/>
    </xf>
    <xf numFmtId="0" fontId="2" fillId="0" borderId="24" xfId="0" applyFont="1" applyBorder="1" applyAlignment="1" applyProtection="1">
      <alignment horizontal="distributed" vertical="center"/>
      <protection/>
    </xf>
    <xf numFmtId="0" fontId="2" fillId="0" borderId="27" xfId="0" applyFont="1" applyBorder="1" applyAlignment="1" applyProtection="1">
      <alignment horizontal="distributed" vertical="center"/>
      <protection/>
    </xf>
    <xf numFmtId="0" fontId="2" fillId="0" borderId="38" xfId="0" applyFont="1" applyBorder="1" applyAlignment="1" applyProtection="1">
      <alignment horizontal="distributed" vertical="center"/>
      <protection/>
    </xf>
    <xf numFmtId="0" fontId="2" fillId="0" borderId="25" xfId="0" applyFont="1" applyBorder="1" applyAlignment="1" applyProtection="1">
      <alignment horizontal="distributed" vertical="center"/>
      <protection/>
    </xf>
    <xf numFmtId="0" fontId="2" fillId="0" borderId="21" xfId="0" applyFont="1" applyBorder="1" applyAlignment="1" applyProtection="1">
      <alignment horizontal="distributed" vertical="center"/>
      <protection/>
    </xf>
    <xf numFmtId="0" fontId="2" fillId="0" borderId="26" xfId="0" applyFont="1" applyBorder="1" applyAlignment="1" applyProtection="1">
      <alignment horizontal="distributed" vertical="center"/>
      <protection/>
    </xf>
    <xf numFmtId="182" fontId="11" fillId="0" borderId="29" xfId="0" applyNumberFormat="1" applyFont="1" applyBorder="1" applyAlignment="1" applyProtection="1">
      <alignment horizontal="center" vertical="center"/>
      <protection/>
    </xf>
    <xf numFmtId="0" fontId="11" fillId="0" borderId="31" xfId="0" applyFont="1" applyBorder="1" applyAlignment="1" applyProtection="1">
      <alignment vertical="center" wrapText="1"/>
      <protection/>
    </xf>
    <xf numFmtId="0" fontId="11" fillId="0" borderId="29" xfId="0" applyFont="1" applyBorder="1" applyAlignment="1" applyProtection="1">
      <alignment vertical="center" wrapText="1"/>
      <protection/>
    </xf>
    <xf numFmtId="0" fontId="11" fillId="0" borderId="18" xfId="0" applyFont="1" applyBorder="1" applyAlignment="1" applyProtection="1">
      <alignment vertical="center" wrapText="1"/>
      <protection/>
    </xf>
    <xf numFmtId="0" fontId="2" fillId="0" borderId="31" xfId="0" applyFont="1" applyBorder="1" applyAlignment="1" applyProtection="1">
      <alignment vertical="center" textRotation="255" shrinkToFit="1"/>
      <protection/>
    </xf>
    <xf numFmtId="0" fontId="2" fillId="0" borderId="18" xfId="0" applyFont="1" applyBorder="1" applyAlignment="1" applyProtection="1">
      <alignment vertical="center" textRotation="255" shrinkToFit="1"/>
      <protection/>
    </xf>
    <xf numFmtId="14" fontId="6" fillId="0" borderId="31" xfId="0" applyNumberFormat="1" applyFont="1" applyBorder="1" applyAlignment="1" applyProtection="1">
      <alignment horizontal="right" vertical="center"/>
      <protection/>
    </xf>
    <xf numFmtId="0" fontId="0" fillId="0" borderId="29" xfId="0" applyBorder="1" applyAlignment="1">
      <alignment horizontal="right" vertical="center"/>
    </xf>
    <xf numFmtId="183" fontId="6" fillId="0" borderId="29" xfId="0" applyNumberFormat="1" applyFont="1" applyBorder="1" applyAlignment="1" applyProtection="1">
      <alignment horizontal="center" vertical="center"/>
      <protection/>
    </xf>
    <xf numFmtId="183" fontId="0" fillId="0" borderId="29" xfId="0" applyNumberFormat="1" applyBorder="1" applyAlignment="1">
      <alignment horizontal="center" vertical="center"/>
    </xf>
    <xf numFmtId="183" fontId="0" fillId="0" borderId="18" xfId="0" applyNumberFormat="1" applyBorder="1" applyAlignment="1">
      <alignment horizontal="center" vertical="center"/>
    </xf>
    <xf numFmtId="0" fontId="12" fillId="0" borderId="29" xfId="0" applyFont="1" applyBorder="1" applyAlignment="1" applyProtection="1">
      <alignment horizontal="center" vertical="center"/>
      <protection/>
    </xf>
    <xf numFmtId="0" fontId="15" fillId="0" borderId="31" xfId="0" applyFont="1" applyBorder="1" applyAlignment="1" applyProtection="1">
      <alignment horizontal="center" vertical="center" textRotation="255"/>
      <protection/>
    </xf>
    <xf numFmtId="0" fontId="17" fillId="0" borderId="18" xfId="0" applyFont="1" applyBorder="1" applyAlignment="1" applyProtection="1">
      <alignment horizontal="center" vertical="center" textRotation="255"/>
      <protection/>
    </xf>
    <xf numFmtId="0" fontId="7" fillId="0" borderId="47" xfId="0" applyFont="1" applyBorder="1" applyAlignment="1" applyProtection="1">
      <alignment horizontal="right" vertical="top" indent="1"/>
      <protection/>
    </xf>
    <xf numFmtId="0" fontId="12" fillId="0" borderId="29" xfId="0" applyFont="1" applyBorder="1" applyAlignment="1" applyProtection="1">
      <alignment horizontal="left" vertical="center" indent="1"/>
      <protection/>
    </xf>
    <xf numFmtId="0" fontId="0" fillId="0" borderId="29" xfId="0" applyBorder="1" applyAlignment="1" applyProtection="1">
      <alignment horizontal="left" vertical="center" indent="1"/>
      <protection/>
    </xf>
    <xf numFmtId="0" fontId="0" fillId="0" borderId="18" xfId="0" applyBorder="1" applyAlignment="1" applyProtection="1">
      <alignment horizontal="left" vertical="center" indent="1"/>
      <protection/>
    </xf>
    <xf numFmtId="0" fontId="12" fillId="0" borderId="48" xfId="0" applyFont="1" applyBorder="1" applyAlignment="1" applyProtection="1">
      <alignment horizontal="center" vertical="center"/>
      <protection/>
    </xf>
    <xf numFmtId="0" fontId="0" fillId="0" borderId="29" xfId="0" applyBorder="1" applyAlignment="1" applyProtection="1">
      <alignment vertical="center"/>
      <protection/>
    </xf>
    <xf numFmtId="0" fontId="11" fillId="0" borderId="31"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0" fillId="0" borderId="20" xfId="0" applyBorder="1" applyAlignment="1">
      <alignment horizontal="distributed" vertical="center"/>
    </xf>
    <xf numFmtId="0" fontId="0" fillId="0" borderId="22" xfId="0" applyBorder="1" applyAlignment="1">
      <alignment horizontal="distributed" vertical="center"/>
    </xf>
    <xf numFmtId="0" fontId="0" fillId="0" borderId="33" xfId="0" applyBorder="1" applyAlignment="1">
      <alignment horizontal="distributed" vertical="center"/>
    </xf>
    <xf numFmtId="0" fontId="0" fillId="0" borderId="31" xfId="0" applyBorder="1" applyAlignment="1">
      <alignment horizontal="center" vertical="center" shrinkToFit="1"/>
    </xf>
    <xf numFmtId="0" fontId="0" fillId="0" borderId="29" xfId="0" applyBorder="1" applyAlignment="1">
      <alignment horizontal="center" vertical="center" shrinkToFit="1"/>
    </xf>
    <xf numFmtId="0" fontId="0" fillId="0" borderId="18" xfId="0" applyBorder="1" applyAlignment="1">
      <alignment horizontal="center" vertical="center" shrinkToFit="1"/>
    </xf>
    <xf numFmtId="0" fontId="0" fillId="0" borderId="20" xfId="0" applyBorder="1" applyAlignment="1">
      <alignment horizontal="left" vertical="center" shrinkToFit="1"/>
    </xf>
    <xf numFmtId="0" fontId="0" fillId="0" borderId="31" xfId="0" applyBorder="1" applyAlignment="1">
      <alignment horizontal="distributed" vertical="center"/>
    </xf>
    <xf numFmtId="0" fontId="0" fillId="0" borderId="18" xfId="0" applyBorder="1" applyAlignment="1">
      <alignment horizontal="distributed" vertical="center"/>
    </xf>
    <xf numFmtId="0" fontId="0" fillId="0" borderId="20" xfId="0" applyBorder="1" applyAlignment="1">
      <alignment vertical="center" shrinkToFit="1"/>
    </xf>
    <xf numFmtId="0" fontId="0" fillId="0" borderId="24" xfId="0" applyBorder="1" applyAlignment="1">
      <alignment vertical="center" wrapText="1"/>
    </xf>
    <xf numFmtId="0" fontId="0" fillId="0" borderId="27" xfId="0" applyBorder="1" applyAlignment="1">
      <alignment vertical="center" wrapText="1"/>
    </xf>
    <xf numFmtId="0" fontId="0" fillId="0" borderId="38" xfId="0" applyBorder="1" applyAlignment="1">
      <alignment vertical="center" wrapText="1"/>
    </xf>
    <xf numFmtId="0" fontId="0" fillId="0" borderId="25" xfId="0" applyBorder="1" applyAlignment="1">
      <alignment vertical="center" wrapText="1"/>
    </xf>
    <xf numFmtId="0" fontId="0" fillId="0" borderId="21" xfId="0" applyBorder="1" applyAlignment="1">
      <alignment vertical="center" wrapText="1"/>
    </xf>
    <xf numFmtId="0" fontId="0" fillId="0" borderId="26" xfId="0" applyBorder="1" applyAlignment="1">
      <alignment vertical="center" wrapText="1"/>
    </xf>
    <xf numFmtId="0" fontId="0" fillId="0" borderId="19" xfId="0" applyBorder="1" applyAlignment="1" applyProtection="1">
      <alignment vertical="center" shrinkToFit="1"/>
      <protection/>
    </xf>
    <xf numFmtId="14" fontId="6" fillId="0" borderId="31" xfId="0" applyNumberFormat="1" applyFont="1" applyBorder="1" applyAlignment="1" applyProtection="1">
      <alignment horizontal="center" vertical="center"/>
      <protection/>
    </xf>
    <xf numFmtId="14" fontId="6" fillId="0" borderId="29" xfId="0" applyNumberFormat="1" applyFont="1" applyBorder="1" applyAlignment="1" applyProtection="1">
      <alignment horizontal="center" vertical="center"/>
      <protection/>
    </xf>
    <xf numFmtId="14" fontId="6" fillId="0" borderId="18" xfId="0" applyNumberFormat="1" applyFont="1" applyBorder="1" applyAlignment="1" applyProtection="1">
      <alignment horizontal="center" vertical="center"/>
      <protection/>
    </xf>
    <xf numFmtId="0" fontId="12" fillId="0" borderId="39" xfId="0" applyFont="1" applyBorder="1" applyAlignment="1" applyProtection="1">
      <alignment horizontal="left" vertical="center" indent="1"/>
      <protection/>
    </xf>
    <xf numFmtId="0" fontId="12" fillId="0" borderId="40" xfId="0" applyFont="1" applyBorder="1" applyAlignment="1" applyProtection="1">
      <alignment horizontal="left" vertical="center" indent="1"/>
      <protection/>
    </xf>
    <xf numFmtId="0" fontId="14" fillId="0" borderId="41" xfId="0" applyFont="1" applyBorder="1" applyAlignment="1" applyProtection="1">
      <alignment horizontal="left" vertical="center" wrapText="1" indent="1"/>
      <protection/>
    </xf>
    <xf numFmtId="0" fontId="14" fillId="0" borderId="23" xfId="0" applyFont="1" applyBorder="1" applyAlignment="1" applyProtection="1">
      <alignment horizontal="left" vertical="center" indent="1"/>
      <protection/>
    </xf>
    <xf numFmtId="0" fontId="11" fillId="0" borderId="31" xfId="0" applyFont="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D13"/>
  <sheetViews>
    <sheetView showGridLines="0" zoomScalePageLayoutView="0" workbookViewId="0" topLeftCell="A1">
      <selection activeCell="D12" sqref="D12"/>
    </sheetView>
  </sheetViews>
  <sheetFormatPr defaultColWidth="8.796875" defaultRowHeight="14.25"/>
  <cols>
    <col min="1" max="1" width="2.09765625" style="0" customWidth="1"/>
    <col min="2" max="2" width="11.3984375" style="0" customWidth="1"/>
    <col min="3" max="3" width="2.59765625" style="0" customWidth="1"/>
    <col min="4" max="4" width="69.3984375" style="0" customWidth="1"/>
  </cols>
  <sheetData>
    <row r="2" ht="19.5" customHeight="1">
      <c r="B2" t="s">
        <v>168</v>
      </c>
    </row>
    <row r="3" ht="9.75" customHeight="1"/>
    <row r="4" spans="2:4" ht="19.5" customHeight="1">
      <c r="B4" s="105" t="s">
        <v>169</v>
      </c>
      <c r="C4" s="105"/>
      <c r="D4" s="106" t="s">
        <v>170</v>
      </c>
    </row>
    <row r="5" spans="2:4" ht="19.5" customHeight="1">
      <c r="B5" s="108">
        <v>202102</v>
      </c>
      <c r="C5" s="2"/>
      <c r="D5" s="107" t="s">
        <v>171</v>
      </c>
    </row>
    <row r="6" ht="19.5" customHeight="1">
      <c r="D6" s="107" t="s">
        <v>173</v>
      </c>
    </row>
    <row r="7" ht="19.5" customHeight="1">
      <c r="D7" s="107" t="s">
        <v>175</v>
      </c>
    </row>
    <row r="8" ht="19.5" customHeight="1">
      <c r="D8" s="107"/>
    </row>
    <row r="9" ht="19.5" customHeight="1">
      <c r="D9" s="107"/>
    </row>
    <row r="10" ht="19.5" customHeight="1">
      <c r="D10" s="107"/>
    </row>
    <row r="11" ht="19.5" customHeight="1">
      <c r="D11" s="107"/>
    </row>
    <row r="12" ht="19.5" customHeight="1">
      <c r="D12" s="107"/>
    </row>
    <row r="13" ht="19.5" customHeight="1">
      <c r="D13" s="107"/>
    </row>
  </sheetData>
  <sheetProtection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P40"/>
  <sheetViews>
    <sheetView tabSelected="1" zoomScale="80" zoomScaleNormal="80" zoomScalePageLayoutView="0" workbookViewId="0" topLeftCell="B1">
      <selection activeCell="I34" sqref="I34"/>
    </sheetView>
  </sheetViews>
  <sheetFormatPr defaultColWidth="8.796875" defaultRowHeight="8.25" customHeight="1"/>
  <cols>
    <col min="1" max="1" width="9.09765625" style="5" hidden="1" customWidth="1"/>
    <col min="2" max="2" width="4.3984375" style="5" customWidth="1"/>
    <col min="3" max="3" width="16.59765625" style="5" customWidth="1"/>
    <col min="4" max="4" width="15.59765625" style="5" customWidth="1"/>
    <col min="5" max="5" width="23.59765625" style="5" customWidth="1"/>
    <col min="6" max="6" width="6.59765625" style="5" customWidth="1"/>
    <col min="7" max="7" width="11.59765625" style="5" customWidth="1"/>
    <col min="8" max="8" width="6.59765625" style="5" customWidth="1"/>
    <col min="9" max="9" width="10.59765625" style="5" customWidth="1"/>
    <col min="10" max="10" width="50.59765625" style="5" customWidth="1"/>
    <col min="11" max="13" width="15.59765625" style="5" customWidth="1"/>
    <col min="14" max="16384" width="9" style="5" customWidth="1"/>
  </cols>
  <sheetData>
    <row r="1" spans="3:12" ht="30" customHeight="1">
      <c r="C1" s="124" t="s">
        <v>113</v>
      </c>
      <c r="D1" s="124"/>
      <c r="E1" s="124"/>
      <c r="F1" s="124"/>
      <c r="G1" s="124"/>
      <c r="H1" s="124"/>
      <c r="I1" s="124"/>
      <c r="J1" s="124"/>
      <c r="K1" s="124"/>
      <c r="L1" s="84"/>
    </row>
    <row r="2" spans="3:12" ht="4.5" customHeight="1">
      <c r="C2" s="40"/>
      <c r="D2" s="40"/>
      <c r="E2" s="40"/>
      <c r="F2" s="40"/>
      <c r="G2" s="40"/>
      <c r="H2" s="40"/>
      <c r="I2" s="40"/>
      <c r="J2" s="40"/>
      <c r="K2" s="40"/>
      <c r="L2" s="40"/>
    </row>
    <row r="3" spans="1:7" ht="19.5" customHeight="1">
      <c r="A3" s="4" t="s">
        <v>69</v>
      </c>
      <c r="C3" s="5" t="s">
        <v>108</v>
      </c>
      <c r="D3" s="19">
        <v>32</v>
      </c>
      <c r="E3" s="125" t="str">
        <f>VLOOKUP(D3,Sheet1!A:B,2,FALSE)</f>
        <v>島根県ゲートボール協会</v>
      </c>
      <c r="F3" s="126"/>
      <c r="G3" s="127"/>
    </row>
    <row r="4" spans="1:7" ht="19.5" customHeight="1">
      <c r="A4" s="6" t="str">
        <f>Sheet1!C2</f>
        <v>全日本ゲートボール選手権大会</v>
      </c>
      <c r="C4" s="5" t="s">
        <v>107</v>
      </c>
      <c r="D4" s="114" t="s">
        <v>177</v>
      </c>
      <c r="E4" s="114"/>
      <c r="F4" s="115" t="s">
        <v>88</v>
      </c>
      <c r="G4" s="115"/>
    </row>
    <row r="5" spans="1:7" ht="19.5" customHeight="1">
      <c r="A5" s="6" t="str">
        <f>Sheet1!C3</f>
        <v>全国選抜ゲートボール大会</v>
      </c>
      <c r="C5" s="5" t="s">
        <v>76</v>
      </c>
      <c r="D5" s="122"/>
      <c r="E5" s="123"/>
      <c r="F5" s="83" t="s">
        <v>172</v>
      </c>
      <c r="G5" s="35"/>
    </row>
    <row r="6" spans="1:7" ht="19.5" customHeight="1">
      <c r="A6" s="6" t="str">
        <f>Sheet1!C4</f>
        <v>全日本世代交流ゲートボール大会</v>
      </c>
      <c r="C6" s="5" t="s">
        <v>73</v>
      </c>
      <c r="D6" s="122"/>
      <c r="E6" s="123"/>
      <c r="F6" s="36"/>
      <c r="G6" s="37"/>
    </row>
    <row r="7" ht="15" customHeight="1" thickBot="1">
      <c r="A7" s="6" t="str">
        <f>Sheet1!C5</f>
        <v>全国ジュニアゲートボール大会</v>
      </c>
    </row>
    <row r="8" spans="1:13" ht="19.5" customHeight="1">
      <c r="A8" s="6" t="str">
        <f>Sheet1!C6</f>
        <v>全国社会人ゲートボール大会</v>
      </c>
      <c r="C8" s="7"/>
      <c r="D8" s="8" t="s">
        <v>72</v>
      </c>
      <c r="E8" s="8" t="s">
        <v>73</v>
      </c>
      <c r="F8" s="8" t="s">
        <v>5</v>
      </c>
      <c r="G8" s="8" t="s">
        <v>4</v>
      </c>
      <c r="H8" s="8" t="s">
        <v>9</v>
      </c>
      <c r="I8" s="8" t="s">
        <v>0</v>
      </c>
      <c r="J8" s="8" t="s">
        <v>74</v>
      </c>
      <c r="K8" s="8" t="s">
        <v>75</v>
      </c>
      <c r="L8" s="8" t="s">
        <v>162</v>
      </c>
      <c r="M8" s="9">
        <v>44287</v>
      </c>
    </row>
    <row r="9" spans="1:13" ht="19.5" customHeight="1" thickBot="1">
      <c r="A9" s="6" t="str">
        <f>Sheet1!C7</f>
        <v>国民体育大会 [公開] ゲートボール競技会</v>
      </c>
      <c r="C9" s="10" t="s">
        <v>77</v>
      </c>
      <c r="D9" s="11" t="s">
        <v>78</v>
      </c>
      <c r="E9" s="11" t="s">
        <v>79</v>
      </c>
      <c r="F9" s="12" t="s">
        <v>90</v>
      </c>
      <c r="G9" s="13">
        <v>31037</v>
      </c>
      <c r="H9" s="14" t="s">
        <v>81</v>
      </c>
      <c r="I9" s="11" t="s">
        <v>80</v>
      </c>
      <c r="J9" s="11" t="s">
        <v>84</v>
      </c>
      <c r="K9" s="12" t="s">
        <v>83</v>
      </c>
      <c r="L9" s="96" t="s">
        <v>163</v>
      </c>
      <c r="M9" s="10">
        <f>IF(G9="","",DATEDIF(G9,$M$8,"Y"))</f>
        <v>36</v>
      </c>
    </row>
    <row r="10" spans="1:12" ht="19.5" customHeight="1">
      <c r="A10" s="6"/>
      <c r="D10" s="6"/>
      <c r="E10" s="6"/>
      <c r="F10" s="6"/>
      <c r="G10" s="15"/>
      <c r="H10" s="15"/>
      <c r="I10" s="6"/>
      <c r="J10" s="6"/>
      <c r="K10" s="6"/>
      <c r="L10" s="6"/>
    </row>
    <row r="11" spans="1:16" ht="19.5" customHeight="1">
      <c r="A11" s="4" t="s">
        <v>70</v>
      </c>
      <c r="B11" s="120" t="s">
        <v>105</v>
      </c>
      <c r="C11" s="5" t="s">
        <v>71</v>
      </c>
      <c r="D11" s="20"/>
      <c r="E11" s="21"/>
      <c r="F11" s="22"/>
      <c r="G11" s="23"/>
      <c r="H11" s="22"/>
      <c r="I11" s="21"/>
      <c r="J11" s="21"/>
      <c r="K11" s="20"/>
      <c r="L11" s="99"/>
      <c r="M11" s="38">
        <f aca="true" t="shared" si="0" ref="M11:M20">IF(G11="","",DATEDIF(G11,$M$8,"Y"))</f>
      </c>
      <c r="N11" s="38" t="s">
        <v>71</v>
      </c>
      <c r="O11" s="38">
        <f>COUNTA(D11)</f>
        <v>0</v>
      </c>
      <c r="P11" s="38" t="s">
        <v>104</v>
      </c>
    </row>
    <row r="12" spans="1:16" ht="19.5" customHeight="1">
      <c r="A12" s="16" t="str">
        <f>VLOOKUP(D4,Sheet1!C2:F8,2,FALSE)</f>
        <v>---</v>
      </c>
      <c r="B12" s="120"/>
      <c r="C12" s="5" t="s">
        <v>92</v>
      </c>
      <c r="D12" s="24"/>
      <c r="E12" s="25"/>
      <c r="F12" s="26"/>
      <c r="G12" s="27"/>
      <c r="H12" s="26"/>
      <c r="I12" s="25"/>
      <c r="J12" s="25"/>
      <c r="K12" s="24"/>
      <c r="L12" s="100"/>
      <c r="M12" s="38">
        <f t="shared" si="0"/>
      </c>
      <c r="N12" s="38" t="s">
        <v>85</v>
      </c>
      <c r="O12" s="38">
        <f>COUNTA(D12:D19)</f>
        <v>0</v>
      </c>
      <c r="P12" s="38" t="s">
        <v>104</v>
      </c>
    </row>
    <row r="13" spans="1:16" ht="19.5" customHeight="1">
      <c r="A13" s="16" t="str">
        <f>VLOOKUP(D4,Sheet1!C2:F8,3,FALSE)</f>
        <v>---</v>
      </c>
      <c r="B13" s="120"/>
      <c r="C13" s="5" t="s">
        <v>93</v>
      </c>
      <c r="D13" s="24"/>
      <c r="E13" s="25"/>
      <c r="F13" s="26"/>
      <c r="G13" s="27"/>
      <c r="H13" s="26"/>
      <c r="I13" s="25"/>
      <c r="J13" s="25"/>
      <c r="K13" s="24"/>
      <c r="L13" s="100"/>
      <c r="M13" s="38">
        <f t="shared" si="0"/>
      </c>
      <c r="N13" s="38" t="s">
        <v>112</v>
      </c>
      <c r="O13" s="39" t="e">
        <f>AVERAGE(M12,M13,M14,M15,M16,M17,M18,M19)</f>
        <v>#DIV/0!</v>
      </c>
      <c r="P13" s="38" t="s">
        <v>6</v>
      </c>
    </row>
    <row r="14" spans="1:16" ht="19.5" customHeight="1">
      <c r="A14" s="16" t="str">
        <f>VLOOKUP(D4,Sheet1!C2:F8,4,FALSE)</f>
        <v>---</v>
      </c>
      <c r="B14" s="120"/>
      <c r="C14" s="5" t="s">
        <v>94</v>
      </c>
      <c r="D14" s="24"/>
      <c r="E14" s="25"/>
      <c r="F14" s="26"/>
      <c r="G14" s="27"/>
      <c r="H14" s="26"/>
      <c r="I14" s="25"/>
      <c r="J14" s="25"/>
      <c r="K14" s="24"/>
      <c r="L14" s="100"/>
      <c r="M14" s="38">
        <f t="shared" si="0"/>
      </c>
      <c r="N14" s="38" t="s">
        <v>110</v>
      </c>
      <c r="O14" s="38">
        <f>MAX(M12,M13,M14,M15,M16,M17,M18,M19)</f>
        <v>0</v>
      </c>
      <c r="P14" s="38" t="s">
        <v>6</v>
      </c>
    </row>
    <row r="15" spans="2:16" ht="19.5" customHeight="1">
      <c r="B15" s="120"/>
      <c r="C15" s="5" t="s">
        <v>95</v>
      </c>
      <c r="D15" s="24"/>
      <c r="E15" s="25"/>
      <c r="F15" s="26"/>
      <c r="G15" s="27"/>
      <c r="H15" s="26"/>
      <c r="I15" s="25"/>
      <c r="J15" s="25"/>
      <c r="K15" s="24"/>
      <c r="L15" s="100"/>
      <c r="M15" s="38">
        <f t="shared" si="0"/>
      </c>
      <c r="N15" s="38" t="s">
        <v>111</v>
      </c>
      <c r="O15" s="38">
        <f>MIN(M12,M13,M14,M15,M16,M17,M18,M19)</f>
        <v>0</v>
      </c>
      <c r="P15" s="38" t="s">
        <v>6</v>
      </c>
    </row>
    <row r="16" spans="1:16" ht="19.5" customHeight="1">
      <c r="A16" s="4" t="s">
        <v>5</v>
      </c>
      <c r="B16" s="120"/>
      <c r="C16" s="5" t="s">
        <v>96</v>
      </c>
      <c r="D16" s="24"/>
      <c r="E16" s="25"/>
      <c r="F16" s="26"/>
      <c r="G16" s="27"/>
      <c r="H16" s="26"/>
      <c r="I16" s="25"/>
      <c r="J16" s="25"/>
      <c r="K16" s="24"/>
      <c r="L16" s="100"/>
      <c r="M16" s="38">
        <f t="shared" si="0"/>
      </c>
      <c r="N16" s="38"/>
      <c r="O16" s="38"/>
      <c r="P16" s="38"/>
    </row>
    <row r="17" spans="1:16" ht="19.5" customHeight="1">
      <c r="A17" s="5" t="s">
        <v>90</v>
      </c>
      <c r="B17" s="120"/>
      <c r="C17" s="5" t="s">
        <v>97</v>
      </c>
      <c r="D17" s="24"/>
      <c r="E17" s="25"/>
      <c r="F17" s="26"/>
      <c r="G17" s="27"/>
      <c r="H17" s="26"/>
      <c r="I17" s="25"/>
      <c r="J17" s="25"/>
      <c r="K17" s="24"/>
      <c r="L17" s="100"/>
      <c r="M17" s="38">
        <f t="shared" si="0"/>
      </c>
      <c r="N17" s="38"/>
      <c r="O17" s="38"/>
      <c r="P17" s="38"/>
    </row>
    <row r="18" spans="1:16" ht="19.5" customHeight="1">
      <c r="A18" s="5" t="s">
        <v>91</v>
      </c>
      <c r="B18" s="120"/>
      <c r="C18" s="5" t="s">
        <v>98</v>
      </c>
      <c r="D18" s="24"/>
      <c r="E18" s="25"/>
      <c r="F18" s="26"/>
      <c r="G18" s="27"/>
      <c r="H18" s="26"/>
      <c r="I18" s="25"/>
      <c r="J18" s="25"/>
      <c r="K18" s="24"/>
      <c r="L18" s="100"/>
      <c r="M18" s="38">
        <f t="shared" si="0"/>
      </c>
      <c r="N18" s="38"/>
      <c r="O18" s="38"/>
      <c r="P18" s="38"/>
    </row>
    <row r="19" spans="2:16" ht="19.5" customHeight="1">
      <c r="B19" s="120"/>
      <c r="C19" s="5" t="s">
        <v>99</v>
      </c>
      <c r="D19" s="20"/>
      <c r="E19" s="21"/>
      <c r="F19" s="22"/>
      <c r="G19" s="23"/>
      <c r="H19" s="22"/>
      <c r="I19" s="21"/>
      <c r="J19" s="25"/>
      <c r="K19" s="20"/>
      <c r="L19" s="99"/>
      <c r="M19" s="38">
        <f t="shared" si="0"/>
      </c>
      <c r="N19" s="38"/>
      <c r="O19" s="38"/>
      <c r="P19" s="38"/>
    </row>
    <row r="20" spans="1:16" ht="19.5" customHeight="1">
      <c r="A20" s="4" t="s">
        <v>9</v>
      </c>
      <c r="B20" s="120"/>
      <c r="C20" s="5" t="s">
        <v>100</v>
      </c>
      <c r="D20" s="34"/>
      <c r="E20" s="30" t="e">
        <f>VLOOKUP(D20,D12:K19,2,FALSE)</f>
        <v>#N/A</v>
      </c>
      <c r="F20" s="31" t="e">
        <f>VLOOKUP(D20,D12:K19,3,FALSE)</f>
        <v>#N/A</v>
      </c>
      <c r="G20" s="32" t="e">
        <f>VLOOKUP(D20,D12:K19,4,FALSE)</f>
        <v>#N/A</v>
      </c>
      <c r="H20" s="31" t="e">
        <f>VLOOKUP(D20,D12:K19,5,FALSE)</f>
        <v>#N/A</v>
      </c>
      <c r="I20" s="30" t="e">
        <f>VLOOKUP(D20,D12:K19,6,FALSE)</f>
        <v>#N/A</v>
      </c>
      <c r="J20" s="30" t="e">
        <f>VLOOKUP(D20,D12:K19,7,FALSE)</f>
        <v>#N/A</v>
      </c>
      <c r="K20" s="29" t="e">
        <f>VLOOKUP(D20,D12:K19,8,FALSE)</f>
        <v>#N/A</v>
      </c>
      <c r="L20" s="97" t="e">
        <f>VLOOKUP(E20,E12:L19,8,FALSE)</f>
        <v>#N/A</v>
      </c>
      <c r="M20" s="38" t="e">
        <f t="shared" si="0"/>
        <v>#N/A</v>
      </c>
      <c r="N20" s="38"/>
      <c r="O20" s="38"/>
      <c r="P20" s="38"/>
    </row>
    <row r="21" spans="1:12" ht="19.5" customHeight="1">
      <c r="A21" s="5" t="s">
        <v>82</v>
      </c>
      <c r="B21" s="18"/>
      <c r="L21" s="98"/>
    </row>
    <row r="22" spans="1:12" ht="19.5" customHeight="1">
      <c r="A22" s="5" t="s">
        <v>101</v>
      </c>
      <c r="B22" s="18"/>
      <c r="L22" s="98"/>
    </row>
    <row r="23" spans="1:16" ht="19.5" customHeight="1">
      <c r="A23" s="5" t="s">
        <v>102</v>
      </c>
      <c r="B23" s="121" t="s">
        <v>106</v>
      </c>
      <c r="C23" s="5" t="s">
        <v>71</v>
      </c>
      <c r="D23" s="20"/>
      <c r="E23" s="21"/>
      <c r="F23" s="22"/>
      <c r="G23" s="23"/>
      <c r="H23" s="22"/>
      <c r="I23" s="21"/>
      <c r="J23" s="21"/>
      <c r="K23" s="20"/>
      <c r="L23" s="99"/>
      <c r="M23" s="38">
        <f aca="true" t="shared" si="1" ref="M23:M32">IF(G23="","",DATEDIF(G23,$M$8,"Y"))</f>
      </c>
      <c r="N23" s="38" t="s">
        <v>71</v>
      </c>
      <c r="O23" s="38">
        <f>COUNTA(D23)</f>
        <v>0</v>
      </c>
      <c r="P23" s="38" t="s">
        <v>104</v>
      </c>
    </row>
    <row r="24" spans="1:16" ht="19.5" customHeight="1">
      <c r="A24" s="5" t="s">
        <v>103</v>
      </c>
      <c r="B24" s="121"/>
      <c r="C24" s="5" t="s">
        <v>92</v>
      </c>
      <c r="D24" s="24"/>
      <c r="E24" s="25"/>
      <c r="F24" s="26"/>
      <c r="G24" s="27"/>
      <c r="H24" s="26"/>
      <c r="I24" s="25"/>
      <c r="J24" s="25"/>
      <c r="K24" s="24"/>
      <c r="L24" s="100"/>
      <c r="M24" s="38">
        <f t="shared" si="1"/>
      </c>
      <c r="N24" s="38" t="s">
        <v>85</v>
      </c>
      <c r="O24" s="38">
        <f>COUNTA(D24:D31)</f>
        <v>0</v>
      </c>
      <c r="P24" s="38" t="s">
        <v>104</v>
      </c>
    </row>
    <row r="25" spans="2:16" ht="19.5" customHeight="1">
      <c r="B25" s="121"/>
      <c r="C25" s="5" t="s">
        <v>93</v>
      </c>
      <c r="D25" s="24"/>
      <c r="E25" s="25"/>
      <c r="F25" s="26"/>
      <c r="G25" s="27"/>
      <c r="H25" s="26"/>
      <c r="I25" s="25"/>
      <c r="J25" s="25"/>
      <c r="K25" s="24"/>
      <c r="L25" s="100"/>
      <c r="M25" s="38">
        <f t="shared" si="1"/>
      </c>
      <c r="N25" s="38" t="s">
        <v>112</v>
      </c>
      <c r="O25" s="39" t="e">
        <f>AVERAGE(M24,M25,M26,M27,M28,M29,M30,M31)</f>
        <v>#DIV/0!</v>
      </c>
      <c r="P25" s="38" t="s">
        <v>6</v>
      </c>
    </row>
    <row r="26" spans="1:16" ht="19.5" customHeight="1">
      <c r="A26" s="6" t="s">
        <v>120</v>
      </c>
      <c r="B26" s="121"/>
      <c r="C26" s="5" t="s">
        <v>94</v>
      </c>
      <c r="D26" s="24"/>
      <c r="E26" s="25"/>
      <c r="F26" s="26"/>
      <c r="G26" s="27"/>
      <c r="H26" s="26"/>
      <c r="I26" s="25"/>
      <c r="J26" s="25"/>
      <c r="K26" s="24"/>
      <c r="L26" s="100"/>
      <c r="M26" s="38">
        <f t="shared" si="1"/>
      </c>
      <c r="N26" s="38" t="s">
        <v>110</v>
      </c>
      <c r="O26" s="38">
        <f>MAX(M24,M25,M26,M27,M28,M29,M30,M31)</f>
        <v>0</v>
      </c>
      <c r="P26" s="38" t="s">
        <v>6</v>
      </c>
    </row>
    <row r="27" spans="1:16" ht="19.5" customHeight="1">
      <c r="A27" s="6" t="s">
        <v>121</v>
      </c>
      <c r="B27" s="121"/>
      <c r="C27" s="5" t="s">
        <v>95</v>
      </c>
      <c r="D27" s="24"/>
      <c r="E27" s="25"/>
      <c r="F27" s="26"/>
      <c r="G27" s="27"/>
      <c r="H27" s="26"/>
      <c r="I27" s="25"/>
      <c r="J27" s="25"/>
      <c r="K27" s="24"/>
      <c r="L27" s="100"/>
      <c r="M27" s="38">
        <f t="shared" si="1"/>
      </c>
      <c r="N27" s="38" t="s">
        <v>111</v>
      </c>
      <c r="O27" s="38">
        <f>MIN(M24,M25,M26,M27,M28,M29,M30,M31)</f>
        <v>0</v>
      </c>
      <c r="P27" s="38" t="s">
        <v>6</v>
      </c>
    </row>
    <row r="28" spans="1:16" ht="19.5" customHeight="1">
      <c r="A28" s="6"/>
      <c r="B28" s="121"/>
      <c r="C28" s="5" t="s">
        <v>96</v>
      </c>
      <c r="D28" s="24"/>
      <c r="E28" s="25"/>
      <c r="F28" s="26"/>
      <c r="G28" s="27"/>
      <c r="H28" s="26"/>
      <c r="I28" s="25"/>
      <c r="J28" s="25"/>
      <c r="K28" s="24"/>
      <c r="L28" s="100"/>
      <c r="M28" s="38">
        <f t="shared" si="1"/>
      </c>
      <c r="N28" s="38"/>
      <c r="O28" s="38"/>
      <c r="P28" s="38"/>
    </row>
    <row r="29" spans="1:16" ht="19.5" customHeight="1">
      <c r="A29" s="6" t="s">
        <v>124</v>
      </c>
      <c r="B29" s="121"/>
      <c r="C29" s="5" t="s">
        <v>97</v>
      </c>
      <c r="D29" s="24"/>
      <c r="E29" s="25"/>
      <c r="F29" s="26"/>
      <c r="G29" s="27"/>
      <c r="H29" s="26"/>
      <c r="I29" s="25"/>
      <c r="J29" s="25"/>
      <c r="K29" s="24"/>
      <c r="L29" s="100"/>
      <c r="M29" s="38">
        <f t="shared" si="1"/>
      </c>
      <c r="N29" s="38"/>
      <c r="O29" s="38"/>
      <c r="P29" s="38"/>
    </row>
    <row r="30" spans="1:16" ht="19.5" customHeight="1">
      <c r="A30" s="6" t="s">
        <v>125</v>
      </c>
      <c r="B30" s="121"/>
      <c r="C30" s="5" t="s">
        <v>98</v>
      </c>
      <c r="D30" s="24"/>
      <c r="E30" s="25"/>
      <c r="F30" s="26"/>
      <c r="G30" s="27"/>
      <c r="H30" s="26"/>
      <c r="I30" s="25"/>
      <c r="J30" s="25"/>
      <c r="K30" s="24"/>
      <c r="L30" s="100"/>
      <c r="M30" s="38">
        <f t="shared" si="1"/>
      </c>
      <c r="N30" s="38"/>
      <c r="O30" s="38"/>
      <c r="P30" s="38"/>
    </row>
    <row r="31" spans="2:16" ht="19.5" customHeight="1">
      <c r="B31" s="121"/>
      <c r="C31" s="5" t="s">
        <v>99</v>
      </c>
      <c r="D31" s="20"/>
      <c r="E31" s="21"/>
      <c r="F31" s="22"/>
      <c r="G31" s="23"/>
      <c r="H31" s="22"/>
      <c r="I31" s="21"/>
      <c r="J31" s="25"/>
      <c r="K31" s="20"/>
      <c r="L31" s="99"/>
      <c r="M31" s="38">
        <f t="shared" si="1"/>
      </c>
      <c r="N31" s="38"/>
      <c r="O31" s="38"/>
      <c r="P31" s="38"/>
    </row>
    <row r="32" spans="2:16" ht="19.5" customHeight="1">
      <c r="B32" s="121"/>
      <c r="C32" s="5" t="s">
        <v>100</v>
      </c>
      <c r="D32" s="34"/>
      <c r="E32" s="30" t="e">
        <f>VLOOKUP(D32,D24:K31,2,FALSE)</f>
        <v>#N/A</v>
      </c>
      <c r="F32" s="31" t="e">
        <f>VLOOKUP(D32,D24:K31,3,FALSE)</f>
        <v>#N/A</v>
      </c>
      <c r="G32" s="33" t="e">
        <f>VLOOKUP(D32,D24:K31,4,FALSE)</f>
        <v>#N/A</v>
      </c>
      <c r="H32" s="31" t="e">
        <f>VLOOKUP(D32,D24:K31,5,FALSE)</f>
        <v>#N/A</v>
      </c>
      <c r="I32" s="30" t="e">
        <f>VLOOKUP(D32,D24:K31,6,FALSE)</f>
        <v>#N/A</v>
      </c>
      <c r="J32" s="30" t="e">
        <f>VLOOKUP(D32,D24:K31,7,FALSE)</f>
        <v>#N/A</v>
      </c>
      <c r="K32" s="29" t="e">
        <f>VLOOKUP(D32,D24:K31,8,FALSE)</f>
        <v>#N/A</v>
      </c>
      <c r="L32" s="101" t="e">
        <f>VLOOKUP(E32,E24:L31,8,FALSE)</f>
        <v>#N/A</v>
      </c>
      <c r="M32" s="38" t="e">
        <f t="shared" si="1"/>
        <v>#N/A</v>
      </c>
      <c r="N32" s="38"/>
      <c r="O32" s="38"/>
      <c r="P32" s="38"/>
    </row>
    <row r="33" ht="19.5" customHeight="1"/>
    <row r="34" spans="2:7" ht="19.5" customHeight="1">
      <c r="B34" s="116" t="s">
        <v>109</v>
      </c>
      <c r="C34" s="116"/>
      <c r="D34" s="116"/>
      <c r="E34" s="116"/>
      <c r="F34" s="117">
        <f>IF(C35="",0,LEN(C35))</f>
        <v>10</v>
      </c>
      <c r="G34" s="117"/>
    </row>
    <row r="35" spans="3:12" ht="69.75" customHeight="1">
      <c r="C35" s="118" t="s">
        <v>133</v>
      </c>
      <c r="D35" s="119"/>
      <c r="E35" s="119"/>
      <c r="F35" s="119"/>
      <c r="G35" s="119"/>
      <c r="H35" s="119"/>
      <c r="I35" s="119"/>
      <c r="J35" s="119"/>
      <c r="K35" s="119"/>
      <c r="L35" s="28"/>
    </row>
    <row r="36" ht="19.5" customHeight="1"/>
    <row r="37" spans="2:9" ht="19.5" customHeight="1">
      <c r="B37" s="110" t="s">
        <v>122</v>
      </c>
      <c r="C37" s="110"/>
      <c r="D37" s="45" t="s">
        <v>120</v>
      </c>
      <c r="E37" s="41" t="str">
        <f>IF(D37="予選会","参加チーム数","")</f>
        <v>参加チーム数</v>
      </c>
      <c r="F37" s="46">
        <v>10</v>
      </c>
      <c r="G37" s="41" t="str">
        <f>IF(D37="予選会","成績","")</f>
        <v>成績</v>
      </c>
      <c r="H37" s="113" t="s">
        <v>130</v>
      </c>
      <c r="I37" s="113"/>
    </row>
    <row r="38" spans="2:6" ht="4.5" customHeight="1">
      <c r="B38" s="42"/>
      <c r="C38" s="42"/>
      <c r="D38" s="43"/>
      <c r="E38" s="42"/>
      <c r="F38" s="17"/>
    </row>
    <row r="39" spans="2:9" ht="19.5" customHeight="1">
      <c r="B39" s="110" t="s">
        <v>123</v>
      </c>
      <c r="C39" s="111"/>
      <c r="D39" s="46"/>
      <c r="E39" s="42" t="s">
        <v>132</v>
      </c>
      <c r="F39" s="112"/>
      <c r="G39" s="112"/>
      <c r="H39" s="112"/>
      <c r="I39" s="112"/>
    </row>
    <row r="40" ht="19.5" customHeight="1">
      <c r="D40" s="17"/>
    </row>
    <row r="41" ht="19.5" customHeight="1"/>
    <row r="42" ht="15" customHeight="1"/>
  </sheetData>
  <sheetProtection sheet="1" objects="1" scenarios="1"/>
  <mergeCells count="15">
    <mergeCell ref="B23:B32"/>
    <mergeCell ref="D5:E5"/>
    <mergeCell ref="D6:E6"/>
    <mergeCell ref="C1:K1"/>
    <mergeCell ref="E3:G3"/>
    <mergeCell ref="B37:C37"/>
    <mergeCell ref="B39:C39"/>
    <mergeCell ref="F39:I39"/>
    <mergeCell ref="H37:I37"/>
    <mergeCell ref="D4:E4"/>
    <mergeCell ref="F4:G4"/>
    <mergeCell ref="B34:E34"/>
    <mergeCell ref="F34:G34"/>
    <mergeCell ref="C35:K35"/>
    <mergeCell ref="B11:B20"/>
  </mergeCells>
  <dataValidations count="10">
    <dataValidation type="list" allowBlank="1" showInputMessage="1" showErrorMessage="1" sqref="D37:D38">
      <formula1>$A$26:$A$28</formula1>
    </dataValidation>
    <dataValidation type="list" allowBlank="1" showInputMessage="1" showErrorMessage="1" sqref="F9 F11:F19 F23:F31">
      <formula1>$A$17:$A$18</formula1>
    </dataValidation>
    <dataValidation allowBlank="1" showInputMessage="1" showErrorMessage="1" imeMode="halfAlpha" sqref="G11:G20 I11:I20 G23:G32 I23:I32 K11:K20 K23:K32"/>
    <dataValidation type="list" allowBlank="1" showInputMessage="1" showErrorMessage="1" sqref="H9 H11:H19 H23:H31">
      <formula1>$A$21:$A$24</formula1>
    </dataValidation>
    <dataValidation type="list" allowBlank="1" showInputMessage="1" showErrorMessage="1" sqref="D4">
      <formula1>$A$4:$A$10</formula1>
    </dataValidation>
    <dataValidation type="list" allowBlank="1" showInputMessage="1" showErrorMessage="1" sqref="F4:G4">
      <formula1>$A$12:$A$14</formula1>
    </dataValidation>
    <dataValidation type="list" allowBlank="1" showInputMessage="1" showErrorMessage="1" sqref="D20">
      <formula1>$D$12:$D$19</formula1>
    </dataValidation>
    <dataValidation type="list" allowBlank="1" showInputMessage="1" showErrorMessage="1" sqref="D32">
      <formula1>$D$24:$D$31</formula1>
    </dataValidation>
    <dataValidation type="list" allowBlank="1" showInputMessage="1" showErrorMessage="1" sqref="D39">
      <formula1>$A$29:$A$31</formula1>
    </dataValidation>
    <dataValidation allowBlank="1" showInputMessage="1" showErrorMessage="1" imeMode="fullAlpha" sqref="L23:L32 L11:L20 L9"/>
  </dataValidations>
  <printOptions/>
  <pageMargins left="0.4330708661417323" right="0.4330708661417323" top="0.7480314960629921" bottom="0.4330708661417323"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Q39"/>
  <sheetViews>
    <sheetView showGridLines="0" showZeros="0" zoomScalePageLayoutView="0" workbookViewId="0" topLeftCell="A1">
      <selection activeCell="N1" sqref="N1:Q1"/>
    </sheetView>
  </sheetViews>
  <sheetFormatPr defaultColWidth="8.796875" defaultRowHeight="15" customHeight="1"/>
  <cols>
    <col min="1" max="3" width="2.09765625" style="49" customWidth="1"/>
    <col min="4" max="5" width="2.3984375" style="49" customWidth="1"/>
    <col min="6" max="6" width="3.69921875" style="49" customWidth="1"/>
    <col min="7" max="7" width="20.59765625" style="49" customWidth="1"/>
    <col min="8" max="8" width="5.09765625" style="49" customWidth="1"/>
    <col min="9" max="9" width="2.3984375" style="49" customWidth="1"/>
    <col min="10" max="10" width="9.09765625" style="49" customWidth="1"/>
    <col min="11" max="11" width="7.3984375" style="49" customWidth="1"/>
    <col min="12" max="12" width="1.59765625" style="49" customWidth="1"/>
    <col min="13" max="13" width="17.59765625" style="49" customWidth="1"/>
    <col min="14" max="14" width="8.59765625" style="49" customWidth="1"/>
    <col min="15" max="17" width="5.09765625" style="49" customWidth="1"/>
    <col min="18" max="16384" width="9" style="49" customWidth="1"/>
  </cols>
  <sheetData>
    <row r="1" spans="1:17" ht="15" customHeight="1">
      <c r="A1" s="47"/>
      <c r="B1" s="48"/>
      <c r="I1" s="50"/>
      <c r="L1" s="214" t="s">
        <v>174</v>
      </c>
      <c r="M1" s="215"/>
      <c r="N1" s="216">
        <f>VLOOKUP('入力シート'!D4,Sheet1!C2:G7,5,FALSE)</f>
        <v>44435</v>
      </c>
      <c r="O1" s="217"/>
      <c r="P1" s="217"/>
      <c r="Q1" s="218"/>
    </row>
    <row r="2" spans="1:17" ht="9.75" customHeight="1">
      <c r="A2" s="47"/>
      <c r="B2" s="48"/>
      <c r="D2" s="147"/>
      <c r="E2" s="147"/>
      <c r="F2" s="147"/>
      <c r="G2" s="147"/>
      <c r="H2" s="147"/>
      <c r="I2" s="147"/>
      <c r="J2" s="147"/>
      <c r="K2" s="147"/>
      <c r="L2" s="147"/>
      <c r="M2" s="147"/>
      <c r="N2" s="147"/>
      <c r="O2" s="147"/>
      <c r="P2" s="147"/>
      <c r="Q2" s="147"/>
    </row>
    <row r="3" spans="1:17" ht="18" customHeight="1">
      <c r="A3" s="47"/>
      <c r="B3" s="48"/>
      <c r="D3" s="148" t="str">
        <f>"2021年度　"&amp;'入力シート'!D4&amp;" 参加登録申込書"</f>
        <v>2021年度　全日本世代交流ゲートボール大会 参加登録申込書</v>
      </c>
      <c r="E3" s="148"/>
      <c r="F3" s="148"/>
      <c r="G3" s="148"/>
      <c r="H3" s="148"/>
      <c r="I3" s="148"/>
      <c r="J3" s="148"/>
      <c r="K3" s="148"/>
      <c r="L3" s="148"/>
      <c r="M3" s="148"/>
      <c r="N3" s="148"/>
      <c r="O3" s="148"/>
      <c r="P3" s="148"/>
      <c r="Q3" s="148"/>
    </row>
    <row r="4" spans="1:17" s="51" customFormat="1" ht="9.75" customHeight="1">
      <c r="A4" s="47"/>
      <c r="B4" s="48"/>
      <c r="D4" s="52"/>
      <c r="L4" s="53"/>
      <c r="M4" s="53"/>
      <c r="Q4" s="54"/>
    </row>
    <row r="5" spans="1:17" ht="30" customHeight="1">
      <c r="A5" s="47"/>
      <c r="B5" s="48"/>
      <c r="H5" s="55"/>
      <c r="I5" s="55"/>
      <c r="J5" s="56"/>
      <c r="K5" s="56"/>
      <c r="L5" s="57" t="s">
        <v>3</v>
      </c>
      <c r="M5" s="143" t="str">
        <f>VLOOKUP('入力シート'!D3,Sheet1!A:B,2,FALSE)</f>
        <v>島根県ゲートボール協会</v>
      </c>
      <c r="N5" s="143"/>
      <c r="O5" s="143"/>
      <c r="P5" s="143"/>
      <c r="Q5" s="143"/>
    </row>
    <row r="6" spans="1:17" s="60" customFormat="1" ht="30" customHeight="1">
      <c r="A6" s="58"/>
      <c r="B6" s="59"/>
      <c r="D6" s="170" t="s">
        <v>7</v>
      </c>
      <c r="E6" s="178"/>
      <c r="F6" s="179"/>
      <c r="G6" s="61" t="str">
        <f>'入力シート'!F4</f>
        <v>---</v>
      </c>
      <c r="H6" s="62"/>
      <c r="I6" s="62"/>
      <c r="J6" s="62"/>
      <c r="K6" s="62"/>
      <c r="L6" s="62"/>
      <c r="M6" s="62"/>
      <c r="N6" s="222" t="s">
        <v>129</v>
      </c>
      <c r="O6" s="222"/>
      <c r="P6" s="222"/>
      <c r="Q6" s="222"/>
    </row>
    <row r="7" spans="1:17" ht="21" customHeight="1">
      <c r="A7" s="47"/>
      <c r="B7" s="48"/>
      <c r="D7" s="168" t="s">
        <v>117</v>
      </c>
      <c r="E7" s="180"/>
      <c r="F7" s="169"/>
      <c r="G7" s="145">
        <f>'入力シート'!D6</f>
        <v>0</v>
      </c>
      <c r="H7" s="186"/>
      <c r="I7" s="186"/>
      <c r="J7" s="146"/>
      <c r="K7" s="168" t="s">
        <v>73</v>
      </c>
      <c r="L7" s="169"/>
      <c r="M7" s="145" t="e">
        <f>VLOOKUP(K8,'入力シート'!C11:M20,3,FALSE)</f>
        <v>#N/A</v>
      </c>
      <c r="N7" s="146"/>
      <c r="O7" s="103" t="s">
        <v>5</v>
      </c>
      <c r="P7" s="103" t="s">
        <v>164</v>
      </c>
      <c r="Q7" s="103" t="s">
        <v>167</v>
      </c>
    </row>
    <row r="8" spans="1:17" ht="39.75" customHeight="1">
      <c r="A8" s="47"/>
      <c r="B8" s="48"/>
      <c r="D8" s="196" t="s">
        <v>1</v>
      </c>
      <c r="E8" s="197"/>
      <c r="F8" s="198"/>
      <c r="G8" s="159">
        <f>'入力シート'!D5</f>
        <v>0</v>
      </c>
      <c r="H8" s="199"/>
      <c r="I8" s="199"/>
      <c r="J8" s="160"/>
      <c r="K8" s="161" t="str">
        <f>IF('入力シート'!D11="","代表者（＊）","監督")</f>
        <v>代表者（＊）</v>
      </c>
      <c r="L8" s="162"/>
      <c r="M8" s="159">
        <f>VLOOKUP(K8,'入力シート'!C11:M20,2,FALSE)</f>
        <v>0</v>
      </c>
      <c r="N8" s="160"/>
      <c r="O8" s="64" t="e">
        <f>VLOOKUP(K8,'入力シート'!C11:M20,4,FALSE)</f>
        <v>#N/A</v>
      </c>
      <c r="P8" s="102" t="e">
        <f>VLOOKUP(K8,'入力シート'!C11:M20,11,FALSE)</f>
        <v>#N/A</v>
      </c>
      <c r="Q8" s="64" t="e">
        <f>VLOOKUP(K8,'入力シート'!C11:M20,6,FALSE)</f>
        <v>#N/A</v>
      </c>
    </row>
    <row r="9" spans="1:17" ht="24.75" customHeight="1">
      <c r="A9" s="47"/>
      <c r="B9" s="48"/>
      <c r="D9" s="166" t="s">
        <v>8</v>
      </c>
      <c r="E9" s="65" t="s">
        <v>2</v>
      </c>
      <c r="F9" s="191" t="e">
        <f>VLOOKUP(K8,'入力シート'!C11:M20,7,FALSE)</f>
        <v>#N/A</v>
      </c>
      <c r="G9" s="191"/>
      <c r="H9" s="191"/>
      <c r="I9" s="191"/>
      <c r="J9" s="192"/>
      <c r="K9" s="170" t="s">
        <v>4</v>
      </c>
      <c r="L9" s="171"/>
      <c r="M9" s="104" t="e">
        <f>VLOOKUP(K8,'入力シート'!C11:M20,5,FALSE)</f>
        <v>#N/A</v>
      </c>
      <c r="N9" s="63" t="s">
        <v>114</v>
      </c>
      <c r="O9" s="137" t="e">
        <f>VLOOKUP(K8,'入力シート'!C11:M20,9,FALSE)</f>
        <v>#N/A</v>
      </c>
      <c r="P9" s="138"/>
      <c r="Q9" s="139"/>
    </row>
    <row r="10" spans="1:17" ht="24.75" customHeight="1">
      <c r="A10" s="47"/>
      <c r="B10" s="48"/>
      <c r="D10" s="167"/>
      <c r="E10" s="66"/>
      <c r="F10" s="144" t="e">
        <f>VLOOKUP(K8,'入力シート'!C11:M20,8,FALSE)</f>
        <v>#N/A</v>
      </c>
      <c r="G10" s="176"/>
      <c r="H10" s="176"/>
      <c r="I10" s="176"/>
      <c r="J10" s="177"/>
      <c r="K10" s="140" t="s">
        <v>165</v>
      </c>
      <c r="L10" s="141"/>
      <c r="M10" s="142"/>
      <c r="N10" s="193" t="e">
        <f>VLOOKUP(K8,'入力シート'!C11:M20,10,FALSE)</f>
        <v>#N/A</v>
      </c>
      <c r="O10" s="194"/>
      <c r="P10" s="194"/>
      <c r="Q10" s="195"/>
    </row>
    <row r="11" spans="1:2" ht="15" customHeight="1">
      <c r="A11" s="59"/>
      <c r="B11" s="59"/>
    </row>
    <row r="12" spans="1:17" ht="12" customHeight="1">
      <c r="A12" s="59"/>
      <c r="B12" s="59"/>
      <c r="D12" s="183" t="s">
        <v>118</v>
      </c>
      <c r="E12" s="184"/>
      <c r="F12" s="184"/>
      <c r="G12" s="185"/>
      <c r="H12" s="181" t="s">
        <v>119</v>
      </c>
      <c r="I12" s="202" t="s">
        <v>115</v>
      </c>
      <c r="J12" s="203"/>
      <c r="K12" s="203"/>
      <c r="L12" s="203"/>
      <c r="M12" s="203"/>
      <c r="N12" s="203"/>
      <c r="O12" s="204"/>
      <c r="P12" s="200" t="s">
        <v>166</v>
      </c>
      <c r="Q12" s="172" t="s">
        <v>9</v>
      </c>
    </row>
    <row r="13" spans="1:17" ht="24" customHeight="1">
      <c r="A13" s="59"/>
      <c r="B13" s="59"/>
      <c r="D13" s="163" t="s">
        <v>12</v>
      </c>
      <c r="E13" s="164"/>
      <c r="F13" s="164"/>
      <c r="G13" s="165"/>
      <c r="H13" s="182"/>
      <c r="I13" s="205"/>
      <c r="J13" s="206"/>
      <c r="K13" s="206"/>
      <c r="L13" s="206"/>
      <c r="M13" s="206"/>
      <c r="N13" s="206"/>
      <c r="O13" s="207"/>
      <c r="P13" s="201"/>
      <c r="Q13" s="173"/>
    </row>
    <row r="14" spans="1:17" ht="3" customHeight="1">
      <c r="A14" s="59"/>
      <c r="B14" s="59"/>
      <c r="D14" s="67"/>
      <c r="E14" s="67"/>
      <c r="F14" s="68"/>
      <c r="G14" s="68"/>
      <c r="H14" s="67"/>
      <c r="I14" s="68"/>
      <c r="J14" s="68"/>
      <c r="K14" s="68"/>
      <c r="L14" s="68"/>
      <c r="M14" s="68"/>
      <c r="N14" s="68"/>
      <c r="O14" s="68"/>
      <c r="P14" s="67"/>
      <c r="Q14" s="67"/>
    </row>
    <row r="15" spans="1:17" ht="19.5" customHeight="1">
      <c r="A15" s="59"/>
      <c r="B15" s="59"/>
      <c r="D15" s="149" t="s">
        <v>11</v>
      </c>
      <c r="E15" s="150"/>
      <c r="F15" s="145">
        <f>'入力シート'!E12</f>
        <v>0</v>
      </c>
      <c r="G15" s="146"/>
      <c r="H15" s="174">
        <f>'入力シート'!F12</f>
        <v>0</v>
      </c>
      <c r="I15" s="69" t="s">
        <v>0</v>
      </c>
      <c r="J15" s="72">
        <f>'入力シート'!I12</f>
        <v>0</v>
      </c>
      <c r="K15" s="189">
        <f>'入力シート'!J12</f>
        <v>0</v>
      </c>
      <c r="L15" s="189"/>
      <c r="M15" s="189"/>
      <c r="N15" s="189"/>
      <c r="O15" s="190"/>
      <c r="P15" s="187">
        <f>'入力シート'!M12</f>
      </c>
      <c r="Q15" s="135">
        <f>'入力シート'!H12</f>
        <v>0</v>
      </c>
    </row>
    <row r="16" spans="1:17" ht="30" customHeight="1">
      <c r="A16" s="59"/>
      <c r="B16" s="59"/>
      <c r="D16" s="151"/>
      <c r="E16" s="152"/>
      <c r="F16" s="156">
        <f>'入力シート'!D12</f>
        <v>0</v>
      </c>
      <c r="G16" s="157"/>
      <c r="H16" s="175"/>
      <c r="I16" s="70" t="s">
        <v>10</v>
      </c>
      <c r="J16" s="158">
        <f>'入力シート'!K12</f>
        <v>0</v>
      </c>
      <c r="K16" s="158"/>
      <c r="L16" s="158"/>
      <c r="M16" s="130">
        <f>'入力シート'!G12</f>
        <v>0</v>
      </c>
      <c r="N16" s="144"/>
      <c r="O16" s="71" t="s">
        <v>116</v>
      </c>
      <c r="P16" s="188"/>
      <c r="Q16" s="136"/>
    </row>
    <row r="17" spans="1:17" ht="19.5" customHeight="1">
      <c r="A17" s="59"/>
      <c r="B17" s="59"/>
      <c r="D17" s="149" t="s">
        <v>11</v>
      </c>
      <c r="E17" s="150"/>
      <c r="F17" s="145">
        <f>'入力シート'!E13</f>
        <v>0</v>
      </c>
      <c r="G17" s="146"/>
      <c r="H17" s="174">
        <f>'入力シート'!F13</f>
        <v>0</v>
      </c>
      <c r="I17" s="69" t="s">
        <v>0</v>
      </c>
      <c r="J17" s="72">
        <f>'入力シート'!I13</f>
        <v>0</v>
      </c>
      <c r="K17" s="189">
        <f>'入力シート'!J13</f>
        <v>0</v>
      </c>
      <c r="L17" s="189"/>
      <c r="M17" s="189"/>
      <c r="N17" s="189"/>
      <c r="O17" s="190"/>
      <c r="P17" s="187">
        <f>'入力シート'!M13</f>
      </c>
      <c r="Q17" s="135">
        <f>'入力シート'!H13</f>
        <v>0</v>
      </c>
    </row>
    <row r="18" spans="1:17" ht="30" customHeight="1">
      <c r="A18" s="59"/>
      <c r="B18" s="59"/>
      <c r="D18" s="151"/>
      <c r="E18" s="152"/>
      <c r="F18" s="156">
        <f>'入力シート'!D13</f>
        <v>0</v>
      </c>
      <c r="G18" s="157"/>
      <c r="H18" s="175"/>
      <c r="I18" s="70" t="s">
        <v>10</v>
      </c>
      <c r="J18" s="158">
        <f>'入力シート'!K13</f>
        <v>0</v>
      </c>
      <c r="K18" s="158"/>
      <c r="L18" s="158"/>
      <c r="M18" s="130">
        <f>'入力シート'!G13</f>
        <v>0</v>
      </c>
      <c r="N18" s="131"/>
      <c r="O18" s="71" t="s">
        <v>116</v>
      </c>
      <c r="P18" s="188"/>
      <c r="Q18" s="136"/>
    </row>
    <row r="19" spans="1:17" ht="19.5" customHeight="1">
      <c r="A19" s="59"/>
      <c r="B19" s="59"/>
      <c r="D19" s="149" t="s">
        <v>11</v>
      </c>
      <c r="E19" s="150"/>
      <c r="F19" s="145">
        <f>'入力シート'!E14</f>
        <v>0</v>
      </c>
      <c r="G19" s="146"/>
      <c r="H19" s="174">
        <f>'入力シート'!F14</f>
        <v>0</v>
      </c>
      <c r="I19" s="69" t="s">
        <v>0</v>
      </c>
      <c r="J19" s="72">
        <f>'入力シート'!I14</f>
        <v>0</v>
      </c>
      <c r="K19" s="153">
        <f>'入力シート'!J14</f>
        <v>0</v>
      </c>
      <c r="L19" s="154"/>
      <c r="M19" s="154"/>
      <c r="N19" s="154"/>
      <c r="O19" s="155"/>
      <c r="P19" s="187">
        <f>'入力シート'!M14</f>
      </c>
      <c r="Q19" s="135">
        <f>'入力シート'!H14</f>
        <v>0</v>
      </c>
    </row>
    <row r="20" spans="1:17" ht="30" customHeight="1">
      <c r="A20" s="59"/>
      <c r="B20" s="59"/>
      <c r="D20" s="151"/>
      <c r="E20" s="152"/>
      <c r="F20" s="156">
        <f>'入力シート'!D14</f>
        <v>0</v>
      </c>
      <c r="G20" s="157"/>
      <c r="H20" s="175"/>
      <c r="I20" s="70" t="s">
        <v>10</v>
      </c>
      <c r="J20" s="158">
        <f>'入力シート'!K14</f>
        <v>0</v>
      </c>
      <c r="K20" s="158"/>
      <c r="L20" s="158"/>
      <c r="M20" s="130">
        <f>'入力シート'!G14</f>
        <v>0</v>
      </c>
      <c r="N20" s="131"/>
      <c r="O20" s="71" t="s">
        <v>116</v>
      </c>
      <c r="P20" s="188"/>
      <c r="Q20" s="136"/>
    </row>
    <row r="21" spans="1:17" ht="19.5" customHeight="1">
      <c r="A21" s="59"/>
      <c r="B21" s="59"/>
      <c r="D21" s="149" t="s">
        <v>11</v>
      </c>
      <c r="E21" s="150"/>
      <c r="F21" s="145">
        <f>'入力シート'!E15</f>
        <v>0</v>
      </c>
      <c r="G21" s="146"/>
      <c r="H21" s="174">
        <f>'入力シート'!F15</f>
        <v>0</v>
      </c>
      <c r="I21" s="69" t="s">
        <v>0</v>
      </c>
      <c r="J21" s="72">
        <f>'入力シート'!I15</f>
        <v>0</v>
      </c>
      <c r="K21" s="153">
        <f>'入力シート'!J15</f>
        <v>0</v>
      </c>
      <c r="L21" s="154"/>
      <c r="M21" s="154"/>
      <c r="N21" s="154"/>
      <c r="O21" s="155"/>
      <c r="P21" s="187">
        <f>'入力シート'!M15</f>
      </c>
      <c r="Q21" s="135">
        <f>'入力シート'!H15</f>
        <v>0</v>
      </c>
    </row>
    <row r="22" spans="1:17" ht="30" customHeight="1">
      <c r="A22" s="59"/>
      <c r="B22" s="59"/>
      <c r="D22" s="151"/>
      <c r="E22" s="152"/>
      <c r="F22" s="156">
        <f>'入力シート'!D15</f>
        <v>0</v>
      </c>
      <c r="G22" s="157"/>
      <c r="H22" s="175"/>
      <c r="I22" s="70" t="s">
        <v>10</v>
      </c>
      <c r="J22" s="158">
        <f>'入力シート'!K15</f>
        <v>0</v>
      </c>
      <c r="K22" s="158"/>
      <c r="L22" s="158"/>
      <c r="M22" s="130">
        <f>'入力シート'!G15</f>
        <v>0</v>
      </c>
      <c r="N22" s="131"/>
      <c r="O22" s="71" t="s">
        <v>116</v>
      </c>
      <c r="P22" s="188"/>
      <c r="Q22" s="136"/>
    </row>
    <row r="23" spans="1:17" ht="19.5" customHeight="1">
      <c r="A23" s="59"/>
      <c r="B23" s="59"/>
      <c r="D23" s="149" t="s">
        <v>11</v>
      </c>
      <c r="E23" s="150"/>
      <c r="F23" s="145">
        <f>'入力シート'!E16</f>
        <v>0</v>
      </c>
      <c r="G23" s="146"/>
      <c r="H23" s="174">
        <f>'入力シート'!F16</f>
        <v>0</v>
      </c>
      <c r="I23" s="69" t="s">
        <v>0</v>
      </c>
      <c r="J23" s="72">
        <f>'入力シート'!I16</f>
        <v>0</v>
      </c>
      <c r="K23" s="153">
        <f>'入力シート'!J16</f>
        <v>0</v>
      </c>
      <c r="L23" s="154"/>
      <c r="M23" s="154"/>
      <c r="N23" s="154"/>
      <c r="O23" s="155"/>
      <c r="P23" s="187">
        <f>'入力シート'!M16</f>
      </c>
      <c r="Q23" s="135">
        <f>'入力シート'!H16</f>
        <v>0</v>
      </c>
    </row>
    <row r="24" spans="1:17" ht="30" customHeight="1">
      <c r="A24" s="59"/>
      <c r="B24" s="59"/>
      <c r="D24" s="151"/>
      <c r="E24" s="152"/>
      <c r="F24" s="156">
        <f>'入力シート'!D16</f>
        <v>0</v>
      </c>
      <c r="G24" s="157"/>
      <c r="H24" s="175"/>
      <c r="I24" s="70" t="s">
        <v>10</v>
      </c>
      <c r="J24" s="158">
        <f>'入力シート'!K16</f>
        <v>0</v>
      </c>
      <c r="K24" s="158"/>
      <c r="L24" s="158"/>
      <c r="M24" s="130">
        <f>'入力シート'!G16</f>
        <v>0</v>
      </c>
      <c r="N24" s="131"/>
      <c r="O24" s="71" t="s">
        <v>116</v>
      </c>
      <c r="P24" s="188"/>
      <c r="Q24" s="136"/>
    </row>
    <row r="25" spans="1:17" ht="19.5" customHeight="1">
      <c r="A25" s="59"/>
      <c r="B25" s="59"/>
      <c r="D25" s="149" t="s">
        <v>11</v>
      </c>
      <c r="E25" s="150"/>
      <c r="F25" s="145">
        <f>'入力シート'!E17</f>
        <v>0</v>
      </c>
      <c r="G25" s="146"/>
      <c r="H25" s="174">
        <f>'入力シート'!F17</f>
        <v>0</v>
      </c>
      <c r="I25" s="69" t="s">
        <v>0</v>
      </c>
      <c r="J25" s="72">
        <f>'入力シート'!I17</f>
        <v>0</v>
      </c>
      <c r="K25" s="153">
        <f>'入力シート'!J17</f>
        <v>0</v>
      </c>
      <c r="L25" s="154"/>
      <c r="M25" s="154"/>
      <c r="N25" s="154"/>
      <c r="O25" s="155"/>
      <c r="P25" s="187">
        <f>'入力シート'!M17</f>
      </c>
      <c r="Q25" s="135">
        <f>'入力シート'!H17</f>
        <v>0</v>
      </c>
    </row>
    <row r="26" spans="1:17" ht="30" customHeight="1">
      <c r="A26" s="59"/>
      <c r="B26" s="59"/>
      <c r="D26" s="151"/>
      <c r="E26" s="152"/>
      <c r="F26" s="156">
        <f>'入力シート'!D17</f>
        <v>0</v>
      </c>
      <c r="G26" s="157"/>
      <c r="H26" s="175"/>
      <c r="I26" s="70" t="s">
        <v>10</v>
      </c>
      <c r="J26" s="158">
        <f>'入力シート'!K17</f>
        <v>0</v>
      </c>
      <c r="K26" s="158"/>
      <c r="L26" s="158"/>
      <c r="M26" s="130">
        <f>'入力シート'!G17</f>
        <v>0</v>
      </c>
      <c r="N26" s="131"/>
      <c r="O26" s="71" t="s">
        <v>116</v>
      </c>
      <c r="P26" s="188"/>
      <c r="Q26" s="136"/>
    </row>
    <row r="27" spans="1:17" ht="19.5" customHeight="1">
      <c r="A27" s="59"/>
      <c r="B27" s="59"/>
      <c r="D27" s="149" t="s">
        <v>11</v>
      </c>
      <c r="E27" s="150"/>
      <c r="F27" s="145">
        <f>'入力シート'!E18</f>
        <v>0</v>
      </c>
      <c r="G27" s="146"/>
      <c r="H27" s="174">
        <f>'入力シート'!F18</f>
        <v>0</v>
      </c>
      <c r="I27" s="69" t="s">
        <v>0</v>
      </c>
      <c r="J27" s="72">
        <f>'入力シート'!I18</f>
        <v>0</v>
      </c>
      <c r="K27" s="153">
        <f>'入力シート'!J18</f>
        <v>0</v>
      </c>
      <c r="L27" s="154"/>
      <c r="M27" s="154"/>
      <c r="N27" s="154"/>
      <c r="O27" s="155"/>
      <c r="P27" s="187">
        <f>'入力シート'!M18</f>
      </c>
      <c r="Q27" s="135">
        <f>'入力シート'!H18</f>
        <v>0</v>
      </c>
    </row>
    <row r="28" spans="1:17" ht="30" customHeight="1">
      <c r="A28" s="59"/>
      <c r="B28" s="59"/>
      <c r="D28" s="151"/>
      <c r="E28" s="152"/>
      <c r="F28" s="156">
        <f>'入力シート'!D18</f>
        <v>0</v>
      </c>
      <c r="G28" s="157"/>
      <c r="H28" s="175"/>
      <c r="I28" s="70" t="s">
        <v>10</v>
      </c>
      <c r="J28" s="158">
        <f>'入力シート'!K18</f>
        <v>0</v>
      </c>
      <c r="K28" s="158"/>
      <c r="L28" s="158"/>
      <c r="M28" s="130">
        <f>'入力シート'!G18</f>
        <v>0</v>
      </c>
      <c r="N28" s="131"/>
      <c r="O28" s="71" t="s">
        <v>116</v>
      </c>
      <c r="P28" s="188"/>
      <c r="Q28" s="136"/>
    </row>
    <row r="29" spans="1:17" ht="19.5" customHeight="1">
      <c r="A29" s="59"/>
      <c r="B29" s="59"/>
      <c r="D29" s="149" t="s">
        <v>11</v>
      </c>
      <c r="E29" s="150"/>
      <c r="F29" s="145">
        <f>'入力シート'!E19</f>
        <v>0</v>
      </c>
      <c r="G29" s="146"/>
      <c r="H29" s="174">
        <f>'入力シート'!F19</f>
        <v>0</v>
      </c>
      <c r="I29" s="69" t="s">
        <v>0</v>
      </c>
      <c r="J29" s="72">
        <f>'入力シート'!I19</f>
        <v>0</v>
      </c>
      <c r="K29" s="153">
        <f>'入力シート'!J19</f>
        <v>0</v>
      </c>
      <c r="L29" s="154"/>
      <c r="M29" s="154"/>
      <c r="N29" s="154"/>
      <c r="O29" s="155"/>
      <c r="P29" s="187">
        <f>'入力シート'!M19</f>
      </c>
      <c r="Q29" s="135">
        <f>'入力シート'!H19</f>
        <v>0</v>
      </c>
    </row>
    <row r="30" spans="1:17" ht="30" customHeight="1">
      <c r="A30" s="59"/>
      <c r="B30" s="59"/>
      <c r="D30" s="151"/>
      <c r="E30" s="152"/>
      <c r="F30" s="156">
        <f>'入力シート'!D19</f>
        <v>0</v>
      </c>
      <c r="G30" s="157"/>
      <c r="H30" s="175"/>
      <c r="I30" s="70" t="s">
        <v>10</v>
      </c>
      <c r="J30" s="158">
        <f>'入力シート'!K19</f>
        <v>0</v>
      </c>
      <c r="K30" s="158"/>
      <c r="L30" s="158"/>
      <c r="M30" s="130">
        <f>'入力シート'!G19</f>
        <v>0</v>
      </c>
      <c r="N30" s="131"/>
      <c r="O30" s="71" t="s">
        <v>116</v>
      </c>
      <c r="P30" s="188"/>
      <c r="Q30" s="136"/>
    </row>
    <row r="31" spans="1:2" ht="9.75" customHeight="1">
      <c r="A31" s="47"/>
      <c r="B31" s="48"/>
    </row>
    <row r="32" spans="1:17" s="74" customFormat="1" ht="30" customHeight="1">
      <c r="A32" s="73"/>
      <c r="B32" s="73"/>
      <c r="D32" s="228" t="str">
        <f>"監督 "&amp;'入力シート'!O11&amp;" 名　"&amp;"競技者 "&amp;'入力シート'!O12&amp;" 名　"&amp;"　計 "&amp;SUM('入力シート'!O11:O12)&amp;" 名"</f>
        <v>監督 0 名　競技者 0 名　　計 0 名</v>
      </c>
      <c r="E32" s="229"/>
      <c r="F32" s="229"/>
      <c r="G32" s="229"/>
      <c r="H32" s="229"/>
      <c r="I32" s="208" t="s">
        <v>112</v>
      </c>
      <c r="J32" s="229"/>
      <c r="K32" s="208" t="e">
        <f>'入力シート'!O13</f>
        <v>#DIV/0!</v>
      </c>
      <c r="L32" s="132"/>
      <c r="M32" s="132" t="str">
        <f>"最高年齢　"&amp;'入力シート'!O14&amp;" 歳 ／　最少年齢　"&amp;'入力シート'!O15&amp;" 歳"</f>
        <v>最高年齢　0 歳 ／　最少年齢　0 歳</v>
      </c>
      <c r="N32" s="133"/>
      <c r="O32" s="133"/>
      <c r="P32" s="133"/>
      <c r="Q32" s="134"/>
    </row>
    <row r="33" spans="1:17" s="74" customFormat="1" ht="15" customHeight="1">
      <c r="A33" s="73"/>
      <c r="B33" s="73"/>
      <c r="D33" s="75"/>
      <c r="E33" s="75"/>
      <c r="F33" s="75"/>
      <c r="G33" s="75"/>
      <c r="H33" s="75"/>
      <c r="I33" s="76"/>
      <c r="J33" s="75"/>
      <c r="K33" s="76"/>
      <c r="L33" s="77"/>
      <c r="M33" s="77"/>
      <c r="N33" s="75"/>
      <c r="O33" s="78"/>
      <c r="P33" s="78"/>
      <c r="Q33" s="78"/>
    </row>
    <row r="34" spans="4:17" ht="15" customHeight="1">
      <c r="D34" s="79"/>
      <c r="E34" s="79"/>
      <c r="F34" s="79"/>
      <c r="G34" s="79"/>
      <c r="H34" s="79"/>
      <c r="I34" s="79"/>
      <c r="J34" s="79"/>
      <c r="K34" s="79"/>
      <c r="L34" s="79"/>
      <c r="M34" s="79"/>
      <c r="N34" s="79"/>
      <c r="O34" s="79"/>
      <c r="P34" s="79"/>
      <c r="Q34" s="79"/>
    </row>
    <row r="35" spans="4:17" ht="79.5" customHeight="1">
      <c r="D35" s="212" t="s">
        <v>126</v>
      </c>
      <c r="E35" s="213"/>
      <c r="F35" s="209" t="str">
        <f>'入力シート'!C35</f>
        <v>＊＊＊＊＊＊＊＊＊＊</v>
      </c>
      <c r="G35" s="210"/>
      <c r="H35" s="210"/>
      <c r="I35" s="210"/>
      <c r="J35" s="210"/>
      <c r="K35" s="210"/>
      <c r="L35" s="210"/>
      <c r="M35" s="210"/>
      <c r="N35" s="210"/>
      <c r="O35" s="210"/>
      <c r="P35" s="210"/>
      <c r="Q35" s="211"/>
    </row>
    <row r="36" ht="9.75" customHeight="1"/>
    <row r="37" spans="1:17" s="74" customFormat="1" ht="30" customHeight="1">
      <c r="A37" s="73"/>
      <c r="B37" s="73"/>
      <c r="D37" s="220" t="s">
        <v>127</v>
      </c>
      <c r="E37" s="221"/>
      <c r="F37" s="80"/>
      <c r="G37" s="81" t="str">
        <f>IF('入力シート'!D37="予選会","☑ 予選会","□ 予選会")</f>
        <v>☑ 予選会</v>
      </c>
      <c r="H37" s="219" t="str">
        <f>IF('入力シート'!D37="推薦","","参加")</f>
        <v>参加</v>
      </c>
      <c r="I37" s="133"/>
      <c r="J37" s="81">
        <f>IF('入力シート'!D37="推薦","",'入力シート'!F37)</f>
        <v>10</v>
      </c>
      <c r="K37" s="82" t="str">
        <f>IF('入力シート'!D37="推薦","","チ ー ム 中／　"&amp;'入力シート'!H37)</f>
        <v>チ ー ム 中／　優勝</v>
      </c>
      <c r="L37" s="82"/>
      <c r="M37" s="82"/>
      <c r="N37" s="128" t="str">
        <f>IF('入力シート'!D37="推薦","☑ 推薦","□ 推薦")</f>
        <v>□ 推薦</v>
      </c>
      <c r="O37" s="128"/>
      <c r="P37" s="128"/>
      <c r="Q37" s="129"/>
    </row>
    <row r="38" ht="9.75" customHeight="1"/>
    <row r="39" spans="1:17" s="74" customFormat="1" ht="30" customHeight="1">
      <c r="A39" s="73"/>
      <c r="B39" s="73"/>
      <c r="D39" s="220" t="s">
        <v>128</v>
      </c>
      <c r="E39" s="221"/>
      <c r="F39" s="81"/>
      <c r="G39" s="81">
        <f>'入力シート'!D39</f>
        <v>0</v>
      </c>
      <c r="H39" s="226" t="s">
        <v>131</v>
      </c>
      <c r="I39" s="133"/>
      <c r="J39" s="227"/>
      <c r="K39" s="223">
        <f>'入力シート'!F39</f>
        <v>0</v>
      </c>
      <c r="L39" s="224"/>
      <c r="M39" s="224"/>
      <c r="N39" s="224"/>
      <c r="O39" s="224"/>
      <c r="P39" s="224"/>
      <c r="Q39" s="225"/>
    </row>
    <row r="40" ht="9.75" customHeight="1"/>
  </sheetData>
  <sheetProtection sheet="1"/>
  <mergeCells count="112">
    <mergeCell ref="L1:M1"/>
    <mergeCell ref="N1:Q1"/>
    <mergeCell ref="H37:I37"/>
    <mergeCell ref="D39:E39"/>
    <mergeCell ref="N6:Q6"/>
    <mergeCell ref="K39:Q39"/>
    <mergeCell ref="H39:J39"/>
    <mergeCell ref="D37:E37"/>
    <mergeCell ref="D32:H32"/>
    <mergeCell ref="I32:J32"/>
    <mergeCell ref="K32:L32"/>
    <mergeCell ref="F35:Q35"/>
    <mergeCell ref="D35:E35"/>
    <mergeCell ref="D29:E30"/>
    <mergeCell ref="F29:G29"/>
    <mergeCell ref="H29:H30"/>
    <mergeCell ref="K29:O29"/>
    <mergeCell ref="P29:P30"/>
    <mergeCell ref="Q29:Q30"/>
    <mergeCell ref="F30:G30"/>
    <mergeCell ref="J30:L30"/>
    <mergeCell ref="D27:E28"/>
    <mergeCell ref="F27:G27"/>
    <mergeCell ref="H27:H28"/>
    <mergeCell ref="K27:O27"/>
    <mergeCell ref="P27:P28"/>
    <mergeCell ref="F28:G28"/>
    <mergeCell ref="J28:L28"/>
    <mergeCell ref="P25:P26"/>
    <mergeCell ref="F24:G24"/>
    <mergeCell ref="J24:L24"/>
    <mergeCell ref="D25:E26"/>
    <mergeCell ref="F25:G25"/>
    <mergeCell ref="H25:H26"/>
    <mergeCell ref="K25:O25"/>
    <mergeCell ref="F26:G26"/>
    <mergeCell ref="J26:L26"/>
    <mergeCell ref="J22:L22"/>
    <mergeCell ref="D23:E24"/>
    <mergeCell ref="F23:G23"/>
    <mergeCell ref="H23:H24"/>
    <mergeCell ref="K23:O23"/>
    <mergeCell ref="P23:P24"/>
    <mergeCell ref="D17:E18"/>
    <mergeCell ref="F17:G17"/>
    <mergeCell ref="P12:P13"/>
    <mergeCell ref="P15:P16"/>
    <mergeCell ref="I12:O13"/>
    <mergeCell ref="D21:E22"/>
    <mergeCell ref="F21:G21"/>
    <mergeCell ref="H21:H22"/>
    <mergeCell ref="K21:O21"/>
    <mergeCell ref="F22:G22"/>
    <mergeCell ref="P21:P22"/>
    <mergeCell ref="Q21:Q22"/>
    <mergeCell ref="H17:H18"/>
    <mergeCell ref="K17:O17"/>
    <mergeCell ref="F19:G19"/>
    <mergeCell ref="H19:H20"/>
    <mergeCell ref="P17:P18"/>
    <mergeCell ref="P19:P20"/>
    <mergeCell ref="F18:G18"/>
    <mergeCell ref="J18:L18"/>
    <mergeCell ref="D6:F6"/>
    <mergeCell ref="D7:F7"/>
    <mergeCell ref="D15:E16"/>
    <mergeCell ref="F16:G16"/>
    <mergeCell ref="F15:G15"/>
    <mergeCell ref="H12:H13"/>
    <mergeCell ref="D12:G12"/>
    <mergeCell ref="G7:J7"/>
    <mergeCell ref="F9:J9"/>
    <mergeCell ref="D8:F8"/>
    <mergeCell ref="K7:L7"/>
    <mergeCell ref="K9:L9"/>
    <mergeCell ref="Q12:Q13"/>
    <mergeCell ref="H15:H16"/>
    <mergeCell ref="J16:L16"/>
    <mergeCell ref="F10:J10"/>
    <mergeCell ref="N10:Q10"/>
    <mergeCell ref="K15:O15"/>
    <mergeCell ref="G8:J8"/>
    <mergeCell ref="D2:Q2"/>
    <mergeCell ref="D3:Q3"/>
    <mergeCell ref="D19:E20"/>
    <mergeCell ref="K19:O19"/>
    <mergeCell ref="F20:G20"/>
    <mergeCell ref="J20:L20"/>
    <mergeCell ref="M8:N8"/>
    <mergeCell ref="K8:L8"/>
    <mergeCell ref="D13:G13"/>
    <mergeCell ref="D9:D10"/>
    <mergeCell ref="Q19:Q20"/>
    <mergeCell ref="O9:Q9"/>
    <mergeCell ref="K10:M10"/>
    <mergeCell ref="M5:Q5"/>
    <mergeCell ref="M16:N16"/>
    <mergeCell ref="M18:N18"/>
    <mergeCell ref="M20:N20"/>
    <mergeCell ref="Q17:Q18"/>
    <mergeCell ref="M7:N7"/>
    <mergeCell ref="Q15:Q16"/>
    <mergeCell ref="N37:Q37"/>
    <mergeCell ref="M22:N22"/>
    <mergeCell ref="M24:N24"/>
    <mergeCell ref="M26:N26"/>
    <mergeCell ref="M28:N28"/>
    <mergeCell ref="M30:N30"/>
    <mergeCell ref="M32:Q32"/>
    <mergeCell ref="Q23:Q24"/>
    <mergeCell ref="Q27:Q28"/>
    <mergeCell ref="Q25:Q26"/>
  </mergeCells>
  <printOptions horizontalCentered="1"/>
  <pageMargins left="0.35433070866141736" right="0.3937007874015748" top="0.5905511811023623" bottom="0.3937007874015748" header="0.1968503937007874" footer="0.196850393700787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B2:N31"/>
  <sheetViews>
    <sheetView showZeros="0" zoomScalePageLayoutView="0" workbookViewId="0" topLeftCell="A1">
      <selection activeCell="M2" sqref="M2"/>
    </sheetView>
  </sheetViews>
  <sheetFormatPr defaultColWidth="8.796875" defaultRowHeight="14.25"/>
  <cols>
    <col min="1" max="1" width="2.59765625" style="0" customWidth="1"/>
    <col min="2" max="2" width="6.19921875" style="0" customWidth="1"/>
    <col min="3" max="3" width="15.5" style="0" customWidth="1"/>
    <col min="4" max="4" width="17.09765625" style="0" customWidth="1"/>
  </cols>
  <sheetData>
    <row r="2" spans="2:14" ht="19.5" customHeight="1">
      <c r="B2" s="91" t="s">
        <v>134</v>
      </c>
      <c r="C2" s="92"/>
      <c r="D2" s="92"/>
      <c r="E2" s="92"/>
      <c r="F2" s="92"/>
      <c r="G2" s="92"/>
      <c r="H2" s="92"/>
      <c r="I2" s="92"/>
      <c r="J2" s="92"/>
      <c r="K2" s="92"/>
      <c r="L2" s="92"/>
      <c r="M2" s="92"/>
      <c r="N2" s="92"/>
    </row>
    <row r="3" ht="19.5" customHeight="1">
      <c r="B3" t="s">
        <v>142</v>
      </c>
    </row>
    <row r="5" spans="2:14" ht="24.75" customHeight="1">
      <c r="B5" s="240" t="s">
        <v>161</v>
      </c>
      <c r="C5" s="241"/>
      <c r="D5" s="241"/>
      <c r="E5" s="241"/>
      <c r="F5" s="241"/>
      <c r="G5" s="241"/>
      <c r="H5" s="241"/>
      <c r="I5" s="241"/>
      <c r="J5" s="241"/>
      <c r="K5" s="241"/>
      <c r="L5" s="241"/>
      <c r="M5" s="241"/>
      <c r="N5" s="242"/>
    </row>
    <row r="6" spans="2:14" ht="24.75" customHeight="1">
      <c r="B6" s="243"/>
      <c r="C6" s="244"/>
      <c r="D6" s="244"/>
      <c r="E6" s="244"/>
      <c r="F6" s="244"/>
      <c r="G6" s="244"/>
      <c r="H6" s="244"/>
      <c r="I6" s="244"/>
      <c r="J6" s="244"/>
      <c r="K6" s="244"/>
      <c r="L6" s="244"/>
      <c r="M6" s="244"/>
      <c r="N6" s="245"/>
    </row>
    <row r="8" ht="13.5">
      <c r="B8" t="s">
        <v>160</v>
      </c>
    </row>
    <row r="9" ht="18" customHeight="1"/>
    <row r="10" ht="18" customHeight="1">
      <c r="B10" t="s">
        <v>151</v>
      </c>
    </row>
    <row r="11" spans="2:8" ht="18" customHeight="1">
      <c r="B11" s="2" t="s">
        <v>135</v>
      </c>
      <c r="C11" t="s">
        <v>152</v>
      </c>
      <c r="G11" s="2" t="s">
        <v>136</v>
      </c>
      <c r="H11" t="s">
        <v>153</v>
      </c>
    </row>
    <row r="12" spans="2:8" ht="18" customHeight="1">
      <c r="B12" s="2" t="s">
        <v>137</v>
      </c>
      <c r="C12" t="s">
        <v>155</v>
      </c>
      <c r="G12" s="2" t="s">
        <v>138</v>
      </c>
      <c r="H12" t="s">
        <v>154</v>
      </c>
    </row>
    <row r="13" spans="2:3" ht="18" customHeight="1">
      <c r="B13" s="2" t="s">
        <v>139</v>
      </c>
      <c r="C13" t="s">
        <v>156</v>
      </c>
    </row>
    <row r="14" spans="2:3" ht="18" customHeight="1">
      <c r="B14" s="2" t="s">
        <v>140</v>
      </c>
      <c r="C14" t="s">
        <v>157</v>
      </c>
    </row>
    <row r="15" spans="2:3" ht="18" customHeight="1">
      <c r="B15" s="2" t="s">
        <v>141</v>
      </c>
      <c r="C15" t="s">
        <v>158</v>
      </c>
    </row>
    <row r="16" ht="18" customHeight="1"/>
    <row r="17" spans="2:11" ht="19.5" customHeight="1">
      <c r="B17" s="230" t="s">
        <v>69</v>
      </c>
      <c r="C17" s="230"/>
      <c r="D17" s="239" t="str">
        <f>'入力シート'!D4</f>
        <v>全日本世代交流ゲートボール大会</v>
      </c>
      <c r="E17" s="239"/>
      <c r="F17" s="239"/>
      <c r="G17" s="237" t="s">
        <v>150</v>
      </c>
      <c r="H17" s="238"/>
      <c r="I17" s="233" t="str">
        <f>'入力シート'!E3</f>
        <v>島根県ゲートボール協会</v>
      </c>
      <c r="J17" s="234"/>
      <c r="K17" s="235"/>
    </row>
    <row r="18" spans="2:11" ht="19.5" customHeight="1">
      <c r="B18" s="230" t="s">
        <v>70</v>
      </c>
      <c r="C18" s="230"/>
      <c r="D18" s="236" t="str">
        <f>'入力シート'!F4</f>
        <v>---</v>
      </c>
      <c r="E18" s="236"/>
      <c r="F18" s="236"/>
      <c r="G18" s="237" t="s">
        <v>148</v>
      </c>
      <c r="H18" s="238"/>
      <c r="I18" s="233">
        <f>'参加登録'!M8</f>
        <v>0</v>
      </c>
      <c r="J18" s="234"/>
      <c r="K18" s="235"/>
    </row>
    <row r="19" spans="2:11" ht="19.5" customHeight="1">
      <c r="B19" s="230" t="s">
        <v>76</v>
      </c>
      <c r="C19" s="230"/>
      <c r="D19" s="236">
        <f>'入力シート'!D5</f>
        <v>0</v>
      </c>
      <c r="E19" s="236"/>
      <c r="F19" s="236"/>
      <c r="G19" s="237" t="s">
        <v>149</v>
      </c>
      <c r="H19" s="238"/>
      <c r="I19" s="233" t="e">
        <f>'参加登録'!O9</f>
        <v>#N/A</v>
      </c>
      <c r="J19" s="234"/>
      <c r="K19" s="235"/>
    </row>
    <row r="20" ht="9.75" customHeight="1"/>
    <row r="21" spans="2:14" ht="18" customHeight="1">
      <c r="B21" s="231"/>
      <c r="C21" s="231" t="s">
        <v>72</v>
      </c>
      <c r="D21" s="231" t="s">
        <v>114</v>
      </c>
      <c r="E21" s="93" t="s">
        <v>143</v>
      </c>
      <c r="F21" s="93" t="s">
        <v>146</v>
      </c>
      <c r="G21" s="230" t="s">
        <v>147</v>
      </c>
      <c r="H21" s="230"/>
      <c r="I21" s="230"/>
      <c r="J21" s="230"/>
      <c r="K21" s="230"/>
      <c r="L21" s="230"/>
      <c r="M21" s="230"/>
      <c r="N21" s="230"/>
    </row>
    <row r="22" spans="2:14" ht="18" customHeight="1">
      <c r="B22" s="232"/>
      <c r="C22" s="232"/>
      <c r="D22" s="232"/>
      <c r="E22" s="94" t="s">
        <v>144</v>
      </c>
      <c r="F22" s="94" t="s">
        <v>145</v>
      </c>
      <c r="G22" s="86" t="s">
        <v>135</v>
      </c>
      <c r="H22" s="89" t="s">
        <v>136</v>
      </c>
      <c r="I22" s="89" t="s">
        <v>137</v>
      </c>
      <c r="J22" s="89" t="s">
        <v>138</v>
      </c>
      <c r="K22" s="89" t="s">
        <v>139</v>
      </c>
      <c r="L22" s="89" t="s">
        <v>140</v>
      </c>
      <c r="M22" s="89" t="s">
        <v>141</v>
      </c>
      <c r="N22" s="44" t="s">
        <v>159</v>
      </c>
    </row>
    <row r="23" spans="2:14" ht="18" customHeight="1">
      <c r="B23" s="85">
        <v>1</v>
      </c>
      <c r="C23" s="95">
        <f>'入力シート'!D11</f>
        <v>0</v>
      </c>
      <c r="D23" s="95">
        <f>'入力シート'!K11</f>
        <v>0</v>
      </c>
      <c r="E23" s="85"/>
      <c r="F23" s="85"/>
      <c r="G23" s="87"/>
      <c r="H23" s="90"/>
      <c r="I23" s="90"/>
      <c r="J23" s="90"/>
      <c r="K23" s="90"/>
      <c r="L23" s="90"/>
      <c r="M23" s="90"/>
      <c r="N23" s="88"/>
    </row>
    <row r="24" spans="2:14" ht="18" customHeight="1">
      <c r="B24" s="85">
        <v>2</v>
      </c>
      <c r="C24" s="95">
        <f>'入力シート'!D12</f>
        <v>0</v>
      </c>
      <c r="D24" s="95">
        <f>'入力シート'!K12</f>
        <v>0</v>
      </c>
      <c r="E24" s="85"/>
      <c r="F24" s="85"/>
      <c r="G24" s="87"/>
      <c r="H24" s="90"/>
      <c r="I24" s="90"/>
      <c r="J24" s="90"/>
      <c r="K24" s="90"/>
      <c r="L24" s="90"/>
      <c r="M24" s="90"/>
      <c r="N24" s="88"/>
    </row>
    <row r="25" spans="2:14" ht="18" customHeight="1">
      <c r="B25" s="85">
        <v>3</v>
      </c>
      <c r="C25" s="95">
        <f>'入力シート'!D13</f>
        <v>0</v>
      </c>
      <c r="D25" s="95">
        <f>'入力シート'!K13</f>
        <v>0</v>
      </c>
      <c r="E25" s="85"/>
      <c r="F25" s="85"/>
      <c r="G25" s="87"/>
      <c r="H25" s="90"/>
      <c r="I25" s="90"/>
      <c r="J25" s="90"/>
      <c r="K25" s="90"/>
      <c r="L25" s="90"/>
      <c r="M25" s="90"/>
      <c r="N25" s="88"/>
    </row>
    <row r="26" spans="2:14" ht="18" customHeight="1">
      <c r="B26" s="85">
        <v>4</v>
      </c>
      <c r="C26" s="95">
        <f>'入力シート'!D14</f>
        <v>0</v>
      </c>
      <c r="D26" s="95">
        <f>'入力シート'!K14</f>
        <v>0</v>
      </c>
      <c r="E26" s="85"/>
      <c r="F26" s="85"/>
      <c r="G26" s="87"/>
      <c r="H26" s="90"/>
      <c r="I26" s="90"/>
      <c r="J26" s="90"/>
      <c r="K26" s="90"/>
      <c r="L26" s="90"/>
      <c r="M26" s="90"/>
      <c r="N26" s="88"/>
    </row>
    <row r="27" spans="2:14" ht="18" customHeight="1">
      <c r="B27" s="85">
        <v>5</v>
      </c>
      <c r="C27" s="95">
        <f>'入力シート'!D15</f>
        <v>0</v>
      </c>
      <c r="D27" s="95">
        <f>'入力シート'!K15</f>
        <v>0</v>
      </c>
      <c r="E27" s="85"/>
      <c r="F27" s="85"/>
      <c r="G27" s="87"/>
      <c r="H27" s="90"/>
      <c r="I27" s="90"/>
      <c r="J27" s="90"/>
      <c r="K27" s="90"/>
      <c r="L27" s="90"/>
      <c r="M27" s="90"/>
      <c r="N27" s="88"/>
    </row>
    <row r="28" spans="2:14" ht="18" customHeight="1">
      <c r="B28" s="85">
        <v>6</v>
      </c>
      <c r="C28" s="95">
        <f>'入力シート'!D16</f>
        <v>0</v>
      </c>
      <c r="D28" s="95">
        <f>'入力シート'!K16</f>
        <v>0</v>
      </c>
      <c r="E28" s="85"/>
      <c r="F28" s="85"/>
      <c r="G28" s="87"/>
      <c r="H28" s="90"/>
      <c r="I28" s="90"/>
      <c r="J28" s="90"/>
      <c r="K28" s="90"/>
      <c r="L28" s="90"/>
      <c r="M28" s="90"/>
      <c r="N28" s="88"/>
    </row>
    <row r="29" spans="2:14" ht="18" customHeight="1">
      <c r="B29" s="85">
        <v>7</v>
      </c>
      <c r="C29" s="95">
        <f>'入力シート'!D17</f>
        <v>0</v>
      </c>
      <c r="D29" s="95">
        <f>'入力シート'!K17</f>
        <v>0</v>
      </c>
      <c r="E29" s="85"/>
      <c r="F29" s="85"/>
      <c r="G29" s="87"/>
      <c r="H29" s="90"/>
      <c r="I29" s="90"/>
      <c r="J29" s="90"/>
      <c r="K29" s="90"/>
      <c r="L29" s="90"/>
      <c r="M29" s="90"/>
      <c r="N29" s="88"/>
    </row>
    <row r="30" spans="2:14" ht="18" customHeight="1">
      <c r="B30" s="85">
        <v>8</v>
      </c>
      <c r="C30" s="95">
        <f>'入力シート'!D18</f>
        <v>0</v>
      </c>
      <c r="D30" s="95">
        <f>'入力シート'!K18</f>
        <v>0</v>
      </c>
      <c r="E30" s="85"/>
      <c r="F30" s="85"/>
      <c r="G30" s="87"/>
      <c r="H30" s="90"/>
      <c r="I30" s="90"/>
      <c r="J30" s="90"/>
      <c r="K30" s="90"/>
      <c r="L30" s="90"/>
      <c r="M30" s="90"/>
      <c r="N30" s="88"/>
    </row>
    <row r="31" spans="2:14" ht="18" customHeight="1">
      <c r="B31" s="85">
        <v>9</v>
      </c>
      <c r="C31" s="95">
        <f>'入力シート'!D19</f>
        <v>0</v>
      </c>
      <c r="D31" s="95">
        <f>'入力シート'!K19</f>
        <v>0</v>
      </c>
      <c r="E31" s="85"/>
      <c r="F31" s="85"/>
      <c r="G31" s="87"/>
      <c r="H31" s="90"/>
      <c r="I31" s="90"/>
      <c r="J31" s="90"/>
      <c r="K31" s="90"/>
      <c r="L31" s="90"/>
      <c r="M31" s="90"/>
      <c r="N31" s="88"/>
    </row>
  </sheetData>
  <sheetProtection sheet="1" objects="1" scenarios="1"/>
  <mergeCells count="17">
    <mergeCell ref="D18:F18"/>
    <mergeCell ref="I18:K18"/>
    <mergeCell ref="I19:K19"/>
    <mergeCell ref="B5:N6"/>
    <mergeCell ref="B17:C17"/>
    <mergeCell ref="B18:C18"/>
    <mergeCell ref="B19:C19"/>
    <mergeCell ref="G21:N21"/>
    <mergeCell ref="D21:D22"/>
    <mergeCell ref="C21:C22"/>
    <mergeCell ref="B21:B22"/>
    <mergeCell ref="I17:K17"/>
    <mergeCell ref="D19:F19"/>
    <mergeCell ref="G18:H18"/>
    <mergeCell ref="G19:H19"/>
    <mergeCell ref="D17:F17"/>
    <mergeCell ref="G17:H17"/>
  </mergeCells>
  <printOptions/>
  <pageMargins left="0.7086614173228347" right="0.4330708661417323" top="0.7480314960629921" bottom="0.3937007874015748"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1"/>
  </sheetPr>
  <dimension ref="A1:Q39"/>
  <sheetViews>
    <sheetView showGridLines="0" showZeros="0" zoomScalePageLayoutView="0" workbookViewId="0" topLeftCell="A1">
      <selection activeCell="H19" sqref="H19:H20"/>
    </sheetView>
  </sheetViews>
  <sheetFormatPr defaultColWidth="8.796875" defaultRowHeight="15" customHeight="1"/>
  <cols>
    <col min="1" max="3" width="2.09765625" style="49" customWidth="1"/>
    <col min="4" max="5" width="2.3984375" style="49" customWidth="1"/>
    <col min="6" max="6" width="3.69921875" style="49" customWidth="1"/>
    <col min="7" max="7" width="20.59765625" style="49" customWidth="1"/>
    <col min="8" max="8" width="5.09765625" style="49" customWidth="1"/>
    <col min="9" max="9" width="2.3984375" style="49" customWidth="1"/>
    <col min="10" max="10" width="9.09765625" style="49" customWidth="1"/>
    <col min="11" max="11" width="7.3984375" style="49" customWidth="1"/>
    <col min="12" max="12" width="1.59765625" style="49" customWidth="1"/>
    <col min="13" max="13" width="17.59765625" style="49" customWidth="1"/>
    <col min="14" max="14" width="8.59765625" style="49" customWidth="1"/>
    <col min="15" max="17" width="5.09765625" style="49" customWidth="1"/>
    <col min="18" max="16384" width="9" style="49" customWidth="1"/>
  </cols>
  <sheetData>
    <row r="1" spans="1:17" ht="15" customHeight="1">
      <c r="A1" s="47"/>
      <c r="B1" s="48"/>
      <c r="I1" s="50"/>
      <c r="L1" s="247"/>
      <c r="M1" s="248"/>
      <c r="N1" s="248"/>
      <c r="O1" s="248"/>
      <c r="P1" s="248"/>
      <c r="Q1" s="249"/>
    </row>
    <row r="2" spans="1:17" ht="9.75" customHeight="1">
      <c r="A2" s="47"/>
      <c r="B2" s="48"/>
      <c r="D2" s="147"/>
      <c r="E2" s="147"/>
      <c r="F2" s="147"/>
      <c r="G2" s="147"/>
      <c r="H2" s="147"/>
      <c r="I2" s="147"/>
      <c r="J2" s="147"/>
      <c r="K2" s="147"/>
      <c r="L2" s="147"/>
      <c r="M2" s="147"/>
      <c r="N2" s="147"/>
      <c r="O2" s="147"/>
      <c r="P2" s="147"/>
      <c r="Q2" s="147"/>
    </row>
    <row r="3" spans="1:17" ht="18" customHeight="1">
      <c r="A3" s="47"/>
      <c r="B3" s="48"/>
      <c r="D3" s="148" t="str">
        <f>"2021年度　"&amp;'入力シート'!D4&amp;" 参加登録申込書 （変更届）"</f>
        <v>2021年度　全日本世代交流ゲートボール大会 参加登録申込書 （変更届）</v>
      </c>
      <c r="E3" s="148"/>
      <c r="F3" s="148"/>
      <c r="G3" s="148"/>
      <c r="H3" s="148"/>
      <c r="I3" s="148"/>
      <c r="J3" s="148"/>
      <c r="K3" s="148"/>
      <c r="L3" s="148"/>
      <c r="M3" s="148"/>
      <c r="N3" s="148"/>
      <c r="O3" s="148"/>
      <c r="P3" s="148"/>
      <c r="Q3" s="148"/>
    </row>
    <row r="4" spans="1:17" s="51" customFormat="1" ht="9.75" customHeight="1">
      <c r="A4" s="47"/>
      <c r="B4" s="48"/>
      <c r="D4" s="52"/>
      <c r="L4" s="53"/>
      <c r="M4" s="53"/>
      <c r="Q4" s="54"/>
    </row>
    <row r="5" spans="1:17" ht="30" customHeight="1">
      <c r="A5" s="47"/>
      <c r="B5" s="48"/>
      <c r="H5" s="55"/>
      <c r="I5" s="55"/>
      <c r="J5" s="56"/>
      <c r="K5" s="56"/>
      <c r="L5" s="57" t="s">
        <v>3</v>
      </c>
      <c r="M5" s="143" t="str">
        <f>VLOOKUP('入力シート'!D3,Sheet1!A:B,2,FALSE)</f>
        <v>島根県ゲートボール協会</v>
      </c>
      <c r="N5" s="246"/>
      <c r="O5" s="246"/>
      <c r="P5" s="246"/>
      <c r="Q5" s="246"/>
    </row>
    <row r="6" spans="1:17" s="60" customFormat="1" ht="30" customHeight="1">
      <c r="A6" s="58"/>
      <c r="B6" s="59"/>
      <c r="D6" s="170" t="s">
        <v>7</v>
      </c>
      <c r="E6" s="178"/>
      <c r="F6" s="179"/>
      <c r="G6" s="61" t="str">
        <f>'入力シート'!F4</f>
        <v>---</v>
      </c>
      <c r="H6" s="62"/>
      <c r="I6" s="62"/>
      <c r="J6" s="62"/>
      <c r="K6" s="62"/>
      <c r="L6" s="62"/>
      <c r="M6" s="62"/>
      <c r="N6" s="222" t="s">
        <v>129</v>
      </c>
      <c r="O6" s="222"/>
      <c r="P6" s="222"/>
      <c r="Q6" s="222"/>
    </row>
    <row r="7" spans="1:17" ht="21" customHeight="1">
      <c r="A7" s="47"/>
      <c r="B7" s="48"/>
      <c r="D7" s="168" t="s">
        <v>117</v>
      </c>
      <c r="E7" s="180"/>
      <c r="F7" s="169"/>
      <c r="G7" s="145">
        <f>'入力シート'!D6</f>
        <v>0</v>
      </c>
      <c r="H7" s="186"/>
      <c r="I7" s="186"/>
      <c r="J7" s="146"/>
      <c r="K7" s="168" t="s">
        <v>73</v>
      </c>
      <c r="L7" s="169"/>
      <c r="M7" s="250" t="e">
        <f>VLOOKUP(K8,'入力シート'!C23:M32,3,FALSE)</f>
        <v>#N/A</v>
      </c>
      <c r="N7" s="251"/>
      <c r="O7" s="103" t="s">
        <v>5</v>
      </c>
      <c r="P7" s="103" t="s">
        <v>164</v>
      </c>
      <c r="Q7" s="103" t="s">
        <v>167</v>
      </c>
    </row>
    <row r="8" spans="1:17" ht="39.75" customHeight="1">
      <c r="A8" s="47"/>
      <c r="B8" s="48"/>
      <c r="D8" s="196" t="s">
        <v>1</v>
      </c>
      <c r="E8" s="197"/>
      <c r="F8" s="198"/>
      <c r="G8" s="159">
        <f>'入力シート'!D5</f>
        <v>0</v>
      </c>
      <c r="H8" s="199"/>
      <c r="I8" s="199"/>
      <c r="J8" s="160"/>
      <c r="K8" s="161" t="str">
        <f>IF('入力シート'!D23="","代表者（＊）","監督")</f>
        <v>代表者（＊）</v>
      </c>
      <c r="L8" s="162"/>
      <c r="M8" s="252">
        <f>VLOOKUP(K8,'入力シート'!C23:M32,2,FALSE)</f>
        <v>0</v>
      </c>
      <c r="N8" s="253"/>
      <c r="O8" s="102" t="e">
        <f>VLOOKUP(K8,'入力シート'!C23:M32,4,FALSE)</f>
        <v>#N/A</v>
      </c>
      <c r="P8" s="102" t="e">
        <f>VLOOKUP(K8,'入力シート'!C23:M32,11,FALSE)</f>
        <v>#N/A</v>
      </c>
      <c r="Q8" s="64" t="e">
        <f>VLOOKUP(K8,'入力シート'!C23:M32,6,FALSE)</f>
        <v>#N/A</v>
      </c>
    </row>
    <row r="9" spans="1:17" ht="24.75" customHeight="1">
      <c r="A9" s="47"/>
      <c r="B9" s="48"/>
      <c r="D9" s="166" t="s">
        <v>8</v>
      </c>
      <c r="E9" s="65" t="s">
        <v>0</v>
      </c>
      <c r="F9" s="191" t="e">
        <f>VLOOKUP(K8,'入力シート'!C23:M32,7,FALSE)</f>
        <v>#N/A</v>
      </c>
      <c r="G9" s="191"/>
      <c r="H9" s="191"/>
      <c r="I9" s="191"/>
      <c r="J9" s="192"/>
      <c r="K9" s="170" t="s">
        <v>4</v>
      </c>
      <c r="L9" s="171"/>
      <c r="M9" s="104" t="e">
        <f>VLOOKUP(K8,'入力シート'!C23:M32,5,FALSE)</f>
        <v>#N/A</v>
      </c>
      <c r="N9" s="63" t="s">
        <v>114</v>
      </c>
      <c r="O9" s="254" t="e">
        <f>VLOOKUP(K8,'入力シート'!C23:M32,9,FALSE)</f>
        <v>#N/A</v>
      </c>
      <c r="P9" s="138"/>
      <c r="Q9" s="139"/>
    </row>
    <row r="10" spans="1:17" ht="24.75" customHeight="1">
      <c r="A10" s="47"/>
      <c r="B10" s="48"/>
      <c r="D10" s="167"/>
      <c r="E10" s="66"/>
      <c r="F10" s="144" t="e">
        <f>VLOOKUP(K8,'入力シート'!C23:M32,8,FALSE)</f>
        <v>#N/A</v>
      </c>
      <c r="G10" s="176"/>
      <c r="H10" s="176"/>
      <c r="I10" s="176"/>
      <c r="J10" s="177"/>
      <c r="K10" s="140" t="s">
        <v>165</v>
      </c>
      <c r="L10" s="141"/>
      <c r="M10" s="142"/>
      <c r="N10" s="193" t="e">
        <f>VLOOKUP(K8,'入力シート'!C23:M32,10,FALSE)</f>
        <v>#N/A</v>
      </c>
      <c r="O10" s="194"/>
      <c r="P10" s="194"/>
      <c r="Q10" s="195"/>
    </row>
    <row r="11" spans="1:2" ht="15" customHeight="1">
      <c r="A11" s="59"/>
      <c r="B11" s="59"/>
    </row>
    <row r="12" spans="1:17" ht="12" customHeight="1">
      <c r="A12" s="59"/>
      <c r="B12" s="59"/>
      <c r="D12" s="183" t="s">
        <v>118</v>
      </c>
      <c r="E12" s="184"/>
      <c r="F12" s="184"/>
      <c r="G12" s="185"/>
      <c r="H12" s="181" t="s">
        <v>119</v>
      </c>
      <c r="I12" s="202" t="s">
        <v>115</v>
      </c>
      <c r="J12" s="203"/>
      <c r="K12" s="203"/>
      <c r="L12" s="203"/>
      <c r="M12" s="203"/>
      <c r="N12" s="203"/>
      <c r="O12" s="204"/>
      <c r="P12" s="200" t="s">
        <v>166</v>
      </c>
      <c r="Q12" s="172" t="s">
        <v>9</v>
      </c>
    </row>
    <row r="13" spans="1:17" ht="24" customHeight="1">
      <c r="A13" s="59"/>
      <c r="B13" s="59"/>
      <c r="D13" s="163" t="s">
        <v>12</v>
      </c>
      <c r="E13" s="164"/>
      <c r="F13" s="164"/>
      <c r="G13" s="165"/>
      <c r="H13" s="182"/>
      <c r="I13" s="205"/>
      <c r="J13" s="206"/>
      <c r="K13" s="206"/>
      <c r="L13" s="206"/>
      <c r="M13" s="206"/>
      <c r="N13" s="206"/>
      <c r="O13" s="207"/>
      <c r="P13" s="201"/>
      <c r="Q13" s="173"/>
    </row>
    <row r="14" spans="1:17" ht="3" customHeight="1">
      <c r="A14" s="59"/>
      <c r="B14" s="59"/>
      <c r="D14" s="67"/>
      <c r="E14" s="67"/>
      <c r="F14" s="68"/>
      <c r="G14" s="68"/>
      <c r="H14" s="67"/>
      <c r="I14" s="68"/>
      <c r="J14" s="68"/>
      <c r="K14" s="68"/>
      <c r="L14" s="68"/>
      <c r="M14" s="68"/>
      <c r="N14" s="68"/>
      <c r="O14" s="68"/>
      <c r="P14" s="67"/>
      <c r="Q14" s="67"/>
    </row>
    <row r="15" spans="1:17" ht="19.5" customHeight="1">
      <c r="A15" s="59"/>
      <c r="B15" s="59"/>
      <c r="D15" s="149" t="s">
        <v>11</v>
      </c>
      <c r="E15" s="150"/>
      <c r="F15" s="145">
        <f>'入力シート'!E24</f>
        <v>0</v>
      </c>
      <c r="G15" s="146"/>
      <c r="H15" s="174">
        <f>'入力シート'!F24</f>
        <v>0</v>
      </c>
      <c r="I15" s="69" t="s">
        <v>0</v>
      </c>
      <c r="J15" s="72">
        <f>'入力シート'!I24</f>
        <v>0</v>
      </c>
      <c r="K15" s="189">
        <f>'入力シート'!J24</f>
        <v>0</v>
      </c>
      <c r="L15" s="189"/>
      <c r="M15" s="189"/>
      <c r="N15" s="189"/>
      <c r="O15" s="190"/>
      <c r="P15" s="187">
        <f>'入力シート'!M24</f>
      </c>
      <c r="Q15" s="135">
        <f>'入力シート'!H24</f>
        <v>0</v>
      </c>
    </row>
    <row r="16" spans="1:17" ht="30" customHeight="1">
      <c r="A16" s="59"/>
      <c r="B16" s="59"/>
      <c r="D16" s="151"/>
      <c r="E16" s="152"/>
      <c r="F16" s="156">
        <f>'入力シート'!D24</f>
        <v>0</v>
      </c>
      <c r="G16" s="157"/>
      <c r="H16" s="175"/>
      <c r="I16" s="70" t="s">
        <v>10</v>
      </c>
      <c r="J16" s="158">
        <f>'入力シート'!K24</f>
        <v>0</v>
      </c>
      <c r="K16" s="158"/>
      <c r="L16" s="158"/>
      <c r="M16" s="130">
        <f>'入力シート'!G24</f>
        <v>0</v>
      </c>
      <c r="N16" s="144"/>
      <c r="O16" s="71" t="s">
        <v>116</v>
      </c>
      <c r="P16" s="188"/>
      <c r="Q16" s="136"/>
    </row>
    <row r="17" spans="1:17" ht="19.5" customHeight="1">
      <c r="A17" s="59"/>
      <c r="B17" s="59"/>
      <c r="D17" s="149" t="s">
        <v>11</v>
      </c>
      <c r="E17" s="150"/>
      <c r="F17" s="145">
        <f>'入力シート'!E25</f>
        <v>0</v>
      </c>
      <c r="G17" s="146"/>
      <c r="H17" s="174">
        <f>'入力シート'!F25</f>
        <v>0</v>
      </c>
      <c r="I17" s="69" t="s">
        <v>0</v>
      </c>
      <c r="J17" s="72">
        <f>'入力シート'!I25</f>
        <v>0</v>
      </c>
      <c r="K17" s="189">
        <f>'入力シート'!J25</f>
        <v>0</v>
      </c>
      <c r="L17" s="189"/>
      <c r="M17" s="189"/>
      <c r="N17" s="189"/>
      <c r="O17" s="190"/>
      <c r="P17" s="187">
        <f>'入力シート'!M25</f>
      </c>
      <c r="Q17" s="135">
        <f>'入力シート'!H25</f>
        <v>0</v>
      </c>
    </row>
    <row r="18" spans="1:17" ht="30" customHeight="1">
      <c r="A18" s="59"/>
      <c r="B18" s="59"/>
      <c r="D18" s="151"/>
      <c r="E18" s="152"/>
      <c r="F18" s="156">
        <f>'入力シート'!D25</f>
        <v>0</v>
      </c>
      <c r="G18" s="157"/>
      <c r="H18" s="175"/>
      <c r="I18" s="70" t="s">
        <v>10</v>
      </c>
      <c r="J18" s="158">
        <f>'入力シート'!K25</f>
        <v>0</v>
      </c>
      <c r="K18" s="158"/>
      <c r="L18" s="158"/>
      <c r="M18" s="130">
        <f>'入力シート'!G25</f>
        <v>0</v>
      </c>
      <c r="N18" s="131"/>
      <c r="O18" s="71" t="s">
        <v>116</v>
      </c>
      <c r="P18" s="188"/>
      <c r="Q18" s="136"/>
    </row>
    <row r="19" spans="1:17" ht="19.5" customHeight="1">
      <c r="A19" s="59"/>
      <c r="B19" s="59"/>
      <c r="D19" s="149" t="s">
        <v>11</v>
      </c>
      <c r="E19" s="150"/>
      <c r="F19" s="145">
        <f>'入力シート'!E26</f>
        <v>0</v>
      </c>
      <c r="G19" s="146"/>
      <c r="H19" s="174">
        <f>'入力シート'!F26</f>
        <v>0</v>
      </c>
      <c r="I19" s="69" t="s">
        <v>0</v>
      </c>
      <c r="J19" s="72">
        <f>'入力シート'!I26</f>
        <v>0</v>
      </c>
      <c r="K19" s="153">
        <f>'入力シート'!J26</f>
        <v>0</v>
      </c>
      <c r="L19" s="154"/>
      <c r="M19" s="154"/>
      <c r="N19" s="154"/>
      <c r="O19" s="155"/>
      <c r="P19" s="187">
        <f>'入力シート'!M26</f>
      </c>
      <c r="Q19" s="135">
        <f>'入力シート'!H26</f>
        <v>0</v>
      </c>
    </row>
    <row r="20" spans="1:17" ht="30" customHeight="1">
      <c r="A20" s="59"/>
      <c r="B20" s="59"/>
      <c r="D20" s="151"/>
      <c r="E20" s="152"/>
      <c r="F20" s="156">
        <f>'入力シート'!D26</f>
        <v>0</v>
      </c>
      <c r="G20" s="157"/>
      <c r="H20" s="175"/>
      <c r="I20" s="70" t="s">
        <v>10</v>
      </c>
      <c r="J20" s="158">
        <f>'入力シート'!K26</f>
        <v>0</v>
      </c>
      <c r="K20" s="158"/>
      <c r="L20" s="158"/>
      <c r="M20" s="130">
        <f>'入力シート'!G26</f>
        <v>0</v>
      </c>
      <c r="N20" s="131"/>
      <c r="O20" s="71" t="s">
        <v>116</v>
      </c>
      <c r="P20" s="188"/>
      <c r="Q20" s="136"/>
    </row>
    <row r="21" spans="1:17" ht="19.5" customHeight="1">
      <c r="A21" s="59"/>
      <c r="B21" s="59"/>
      <c r="D21" s="149" t="s">
        <v>11</v>
      </c>
      <c r="E21" s="150"/>
      <c r="F21" s="145">
        <f>'入力シート'!E27</f>
        <v>0</v>
      </c>
      <c r="G21" s="146"/>
      <c r="H21" s="174">
        <f>'入力シート'!F27</f>
        <v>0</v>
      </c>
      <c r="I21" s="69" t="s">
        <v>0</v>
      </c>
      <c r="J21" s="72">
        <f>'入力シート'!I27</f>
        <v>0</v>
      </c>
      <c r="K21" s="153">
        <f>'入力シート'!J27</f>
        <v>0</v>
      </c>
      <c r="L21" s="154"/>
      <c r="M21" s="154"/>
      <c r="N21" s="154"/>
      <c r="O21" s="155"/>
      <c r="P21" s="187">
        <f>'入力シート'!M27</f>
      </c>
      <c r="Q21" s="135">
        <f>'入力シート'!H27</f>
        <v>0</v>
      </c>
    </row>
    <row r="22" spans="1:17" ht="30" customHeight="1">
      <c r="A22" s="59"/>
      <c r="B22" s="59"/>
      <c r="D22" s="151"/>
      <c r="E22" s="152"/>
      <c r="F22" s="156">
        <f>'入力シート'!D27</f>
        <v>0</v>
      </c>
      <c r="G22" s="157"/>
      <c r="H22" s="175"/>
      <c r="I22" s="70" t="s">
        <v>10</v>
      </c>
      <c r="J22" s="158">
        <f>'入力シート'!K27</f>
        <v>0</v>
      </c>
      <c r="K22" s="158"/>
      <c r="L22" s="158"/>
      <c r="M22" s="130">
        <f>'入力シート'!G27</f>
        <v>0</v>
      </c>
      <c r="N22" s="131"/>
      <c r="O22" s="71" t="s">
        <v>116</v>
      </c>
      <c r="P22" s="188"/>
      <c r="Q22" s="136"/>
    </row>
    <row r="23" spans="1:17" ht="19.5" customHeight="1">
      <c r="A23" s="59"/>
      <c r="B23" s="59"/>
      <c r="D23" s="149" t="s">
        <v>11</v>
      </c>
      <c r="E23" s="150"/>
      <c r="F23" s="145">
        <f>'入力シート'!E28</f>
        <v>0</v>
      </c>
      <c r="G23" s="146"/>
      <c r="H23" s="174">
        <f>'入力シート'!F28</f>
        <v>0</v>
      </c>
      <c r="I23" s="69" t="s">
        <v>0</v>
      </c>
      <c r="J23" s="72">
        <f>'入力シート'!I28</f>
        <v>0</v>
      </c>
      <c r="K23" s="153">
        <f>'入力シート'!J28</f>
        <v>0</v>
      </c>
      <c r="L23" s="154"/>
      <c r="M23" s="154"/>
      <c r="N23" s="154"/>
      <c r="O23" s="155"/>
      <c r="P23" s="187">
        <f>'入力シート'!M28</f>
      </c>
      <c r="Q23" s="135">
        <f>'入力シート'!H28</f>
        <v>0</v>
      </c>
    </row>
    <row r="24" spans="1:17" ht="30" customHeight="1">
      <c r="A24" s="59"/>
      <c r="B24" s="59"/>
      <c r="D24" s="151"/>
      <c r="E24" s="152"/>
      <c r="F24" s="156">
        <f>'入力シート'!D28</f>
        <v>0</v>
      </c>
      <c r="G24" s="157"/>
      <c r="H24" s="175"/>
      <c r="I24" s="70" t="s">
        <v>10</v>
      </c>
      <c r="J24" s="158">
        <f>'入力シート'!K28</f>
        <v>0</v>
      </c>
      <c r="K24" s="158"/>
      <c r="L24" s="158"/>
      <c r="M24" s="130">
        <f>'入力シート'!G28</f>
        <v>0</v>
      </c>
      <c r="N24" s="131"/>
      <c r="O24" s="71" t="s">
        <v>116</v>
      </c>
      <c r="P24" s="188"/>
      <c r="Q24" s="136"/>
    </row>
    <row r="25" spans="1:17" ht="19.5" customHeight="1">
      <c r="A25" s="59"/>
      <c r="B25" s="59"/>
      <c r="D25" s="149" t="s">
        <v>11</v>
      </c>
      <c r="E25" s="150"/>
      <c r="F25" s="145">
        <f>'入力シート'!E29</f>
        <v>0</v>
      </c>
      <c r="G25" s="146"/>
      <c r="H25" s="174">
        <f>'入力シート'!F29</f>
        <v>0</v>
      </c>
      <c r="I25" s="69" t="s">
        <v>0</v>
      </c>
      <c r="J25" s="72">
        <f>'入力シート'!I29</f>
        <v>0</v>
      </c>
      <c r="K25" s="153">
        <f>'入力シート'!J29</f>
        <v>0</v>
      </c>
      <c r="L25" s="154"/>
      <c r="M25" s="154"/>
      <c r="N25" s="154"/>
      <c r="O25" s="155"/>
      <c r="P25" s="187">
        <f>'入力シート'!M29</f>
      </c>
      <c r="Q25" s="135">
        <f>'入力シート'!H29</f>
        <v>0</v>
      </c>
    </row>
    <row r="26" spans="1:17" ht="30" customHeight="1">
      <c r="A26" s="59"/>
      <c r="B26" s="59"/>
      <c r="D26" s="151"/>
      <c r="E26" s="152"/>
      <c r="F26" s="156">
        <f>'入力シート'!D29</f>
        <v>0</v>
      </c>
      <c r="G26" s="157"/>
      <c r="H26" s="175"/>
      <c r="I26" s="70" t="s">
        <v>10</v>
      </c>
      <c r="J26" s="158">
        <f>'入力シート'!K29</f>
        <v>0</v>
      </c>
      <c r="K26" s="158"/>
      <c r="L26" s="158"/>
      <c r="M26" s="130">
        <f>'入力シート'!G29</f>
        <v>0</v>
      </c>
      <c r="N26" s="131"/>
      <c r="O26" s="71" t="s">
        <v>116</v>
      </c>
      <c r="P26" s="188"/>
      <c r="Q26" s="136"/>
    </row>
    <row r="27" spans="1:17" ht="19.5" customHeight="1">
      <c r="A27" s="59"/>
      <c r="B27" s="59"/>
      <c r="D27" s="149" t="s">
        <v>11</v>
      </c>
      <c r="E27" s="150"/>
      <c r="F27" s="145">
        <f>'入力シート'!E30</f>
        <v>0</v>
      </c>
      <c r="G27" s="146"/>
      <c r="H27" s="174">
        <f>'入力シート'!F30</f>
        <v>0</v>
      </c>
      <c r="I27" s="69" t="s">
        <v>0</v>
      </c>
      <c r="J27" s="72">
        <f>'入力シート'!I30</f>
        <v>0</v>
      </c>
      <c r="K27" s="153">
        <f>'入力シート'!J30</f>
        <v>0</v>
      </c>
      <c r="L27" s="154"/>
      <c r="M27" s="154"/>
      <c r="N27" s="154"/>
      <c r="O27" s="155"/>
      <c r="P27" s="187">
        <f>'入力シート'!M30</f>
      </c>
      <c r="Q27" s="135">
        <f>'入力シート'!H30</f>
        <v>0</v>
      </c>
    </row>
    <row r="28" spans="1:17" ht="30" customHeight="1">
      <c r="A28" s="59"/>
      <c r="B28" s="59"/>
      <c r="D28" s="151"/>
      <c r="E28" s="152"/>
      <c r="F28" s="156">
        <f>'入力シート'!D30</f>
        <v>0</v>
      </c>
      <c r="G28" s="157"/>
      <c r="H28" s="175"/>
      <c r="I28" s="70" t="s">
        <v>10</v>
      </c>
      <c r="J28" s="158">
        <f>'入力シート'!K30</f>
        <v>0</v>
      </c>
      <c r="K28" s="158"/>
      <c r="L28" s="158"/>
      <c r="M28" s="130">
        <f>'入力シート'!G30</f>
        <v>0</v>
      </c>
      <c r="N28" s="131"/>
      <c r="O28" s="71" t="s">
        <v>116</v>
      </c>
      <c r="P28" s="188"/>
      <c r="Q28" s="136"/>
    </row>
    <row r="29" spans="1:17" ht="19.5" customHeight="1">
      <c r="A29" s="59"/>
      <c r="B29" s="59"/>
      <c r="D29" s="149" t="s">
        <v>11</v>
      </c>
      <c r="E29" s="150"/>
      <c r="F29" s="145">
        <f>'入力シート'!E31</f>
        <v>0</v>
      </c>
      <c r="G29" s="146"/>
      <c r="H29" s="174">
        <f>'入力シート'!F31</f>
        <v>0</v>
      </c>
      <c r="I29" s="69" t="s">
        <v>0</v>
      </c>
      <c r="J29" s="72">
        <f>'入力シート'!I31</f>
        <v>0</v>
      </c>
      <c r="K29" s="153">
        <f>'入力シート'!J31</f>
        <v>0</v>
      </c>
      <c r="L29" s="154"/>
      <c r="M29" s="154"/>
      <c r="N29" s="154"/>
      <c r="O29" s="155"/>
      <c r="P29" s="187">
        <f>'入力シート'!M31</f>
      </c>
      <c r="Q29" s="135">
        <f>'入力シート'!H31</f>
        <v>0</v>
      </c>
    </row>
    <row r="30" spans="1:17" ht="30" customHeight="1">
      <c r="A30" s="59"/>
      <c r="B30" s="59"/>
      <c r="D30" s="151"/>
      <c r="E30" s="152"/>
      <c r="F30" s="156">
        <f>'入力シート'!D31</f>
        <v>0</v>
      </c>
      <c r="G30" s="157"/>
      <c r="H30" s="175"/>
      <c r="I30" s="70" t="s">
        <v>10</v>
      </c>
      <c r="J30" s="158">
        <f>'入力シート'!K31</f>
        <v>0</v>
      </c>
      <c r="K30" s="158"/>
      <c r="L30" s="158"/>
      <c r="M30" s="130">
        <f>'入力シート'!G31</f>
        <v>0</v>
      </c>
      <c r="N30" s="131"/>
      <c r="O30" s="71" t="s">
        <v>116</v>
      </c>
      <c r="P30" s="188"/>
      <c r="Q30" s="136"/>
    </row>
    <row r="31" spans="1:2" ht="9.75" customHeight="1">
      <c r="A31" s="47"/>
      <c r="B31" s="48"/>
    </row>
    <row r="32" spans="1:17" s="74" customFormat="1" ht="30" customHeight="1">
      <c r="A32" s="73"/>
      <c r="B32" s="73"/>
      <c r="D32" s="228" t="str">
        <f>"監督 "&amp;'入力シート'!O23&amp;" 名　"&amp;"競技者 "&amp;'入力シート'!O24&amp;" 名　"&amp;"　計 "&amp;SUM('入力シート'!O23:O24)&amp;" 名"</f>
        <v>監督 0 名　競技者 0 名　　計 0 名</v>
      </c>
      <c r="E32" s="229"/>
      <c r="F32" s="229"/>
      <c r="G32" s="229"/>
      <c r="H32" s="229"/>
      <c r="I32" s="208" t="s">
        <v>112</v>
      </c>
      <c r="J32" s="229"/>
      <c r="K32" s="208" t="e">
        <f>'入力シート'!O25</f>
        <v>#DIV/0!</v>
      </c>
      <c r="L32" s="132"/>
      <c r="M32" s="132" t="str">
        <f>"最高年齢　"&amp;'入力シート'!O26&amp;" 歳 ／　最少年齢　"&amp;'入力シート'!O27&amp;" 歳"</f>
        <v>最高年齢　0 歳 ／　最少年齢　0 歳</v>
      </c>
      <c r="N32" s="133"/>
      <c r="O32" s="133"/>
      <c r="P32" s="133"/>
      <c r="Q32" s="134"/>
    </row>
    <row r="33" spans="1:17" s="74" customFormat="1" ht="15" customHeight="1">
      <c r="A33" s="73"/>
      <c r="B33" s="73"/>
      <c r="D33" s="75"/>
      <c r="E33" s="75"/>
      <c r="F33" s="75"/>
      <c r="G33" s="75"/>
      <c r="H33" s="75"/>
      <c r="I33" s="76"/>
      <c r="J33" s="75"/>
      <c r="K33" s="76"/>
      <c r="L33" s="77"/>
      <c r="M33" s="77"/>
      <c r="N33" s="75"/>
      <c r="O33" s="78"/>
      <c r="P33" s="78"/>
      <c r="Q33" s="78"/>
    </row>
    <row r="34" spans="4:17" ht="15" customHeight="1">
      <c r="D34" s="79"/>
      <c r="E34" s="79"/>
      <c r="F34" s="79"/>
      <c r="G34" s="79"/>
      <c r="H34" s="79"/>
      <c r="I34" s="79"/>
      <c r="J34" s="79"/>
      <c r="K34" s="79"/>
      <c r="L34" s="79"/>
      <c r="M34" s="79"/>
      <c r="N34" s="79"/>
      <c r="O34" s="79"/>
      <c r="P34" s="79"/>
      <c r="Q34" s="79"/>
    </row>
    <row r="35" spans="4:17" ht="79.5" customHeight="1">
      <c r="D35" s="212" t="s">
        <v>126</v>
      </c>
      <c r="E35" s="213"/>
      <c r="F35" s="209" t="str">
        <f>'入力シート'!C35</f>
        <v>＊＊＊＊＊＊＊＊＊＊</v>
      </c>
      <c r="G35" s="210"/>
      <c r="H35" s="210"/>
      <c r="I35" s="210"/>
      <c r="J35" s="210"/>
      <c r="K35" s="210"/>
      <c r="L35" s="210"/>
      <c r="M35" s="210"/>
      <c r="N35" s="210"/>
      <c r="O35" s="210"/>
      <c r="P35" s="210"/>
      <c r="Q35" s="211"/>
    </row>
    <row r="36" ht="9.75" customHeight="1"/>
    <row r="37" spans="1:17" s="74" customFormat="1" ht="30" customHeight="1">
      <c r="A37" s="73"/>
      <c r="B37" s="73"/>
      <c r="D37" s="220" t="s">
        <v>127</v>
      </c>
      <c r="E37" s="221"/>
      <c r="F37" s="80"/>
      <c r="G37" s="81" t="str">
        <f>IF('入力シート'!D37="予選会","☑ 予選会","□ 予選会")</f>
        <v>☑ 予選会</v>
      </c>
      <c r="H37" s="219" t="str">
        <f>IF('入力シート'!D37="推薦","","参加")</f>
        <v>参加</v>
      </c>
      <c r="I37" s="133"/>
      <c r="J37" s="81">
        <f>IF('入力シート'!D37="推薦","",'入力シート'!F37)</f>
        <v>10</v>
      </c>
      <c r="K37" s="82" t="str">
        <f>IF('入力シート'!D37="推薦","","チ ー ム 中／　"&amp;'入力シート'!H37)</f>
        <v>チ ー ム 中／　優勝</v>
      </c>
      <c r="L37" s="82"/>
      <c r="M37" s="82"/>
      <c r="N37" s="128" t="str">
        <f>IF('入力シート'!D37="推薦","☑ 推薦","□ 推薦")</f>
        <v>□ 推薦</v>
      </c>
      <c r="O37" s="128"/>
      <c r="P37" s="128"/>
      <c r="Q37" s="129"/>
    </row>
    <row r="38" ht="9.75" customHeight="1"/>
    <row r="39" spans="1:17" s="74" customFormat="1" ht="30" customHeight="1">
      <c r="A39" s="73"/>
      <c r="B39" s="73"/>
      <c r="D39" s="220" t="s">
        <v>128</v>
      </c>
      <c r="E39" s="221"/>
      <c r="F39" s="81"/>
      <c r="G39" s="81">
        <f>'入力シート'!D39</f>
        <v>0</v>
      </c>
      <c r="H39" s="226" t="s">
        <v>131</v>
      </c>
      <c r="I39" s="133"/>
      <c r="J39" s="227"/>
      <c r="K39" s="223">
        <f>'入力シート'!F39</f>
        <v>0</v>
      </c>
      <c r="L39" s="224"/>
      <c r="M39" s="224"/>
      <c r="N39" s="224"/>
      <c r="O39" s="224"/>
      <c r="P39" s="224"/>
      <c r="Q39" s="225"/>
    </row>
    <row r="40" ht="9.75" customHeight="1"/>
  </sheetData>
  <sheetProtection sheet="1" objects="1" scenarios="1"/>
  <mergeCells count="111">
    <mergeCell ref="D37:E37"/>
    <mergeCell ref="H37:I37"/>
    <mergeCell ref="D39:E39"/>
    <mergeCell ref="H39:J39"/>
    <mergeCell ref="K39:Q39"/>
    <mergeCell ref="N37:Q37"/>
    <mergeCell ref="D32:H32"/>
    <mergeCell ref="I32:J32"/>
    <mergeCell ref="K32:L32"/>
    <mergeCell ref="D35:E35"/>
    <mergeCell ref="F35:Q35"/>
    <mergeCell ref="M32:Q32"/>
    <mergeCell ref="D29:E30"/>
    <mergeCell ref="F29:G29"/>
    <mergeCell ref="H29:H30"/>
    <mergeCell ref="K29:O29"/>
    <mergeCell ref="P29:P30"/>
    <mergeCell ref="Q29:Q30"/>
    <mergeCell ref="F30:G30"/>
    <mergeCell ref="J30:L30"/>
    <mergeCell ref="M30:N30"/>
    <mergeCell ref="D27:E28"/>
    <mergeCell ref="F27:G27"/>
    <mergeCell ref="H27:H28"/>
    <mergeCell ref="K27:O27"/>
    <mergeCell ref="P27:P28"/>
    <mergeCell ref="Q27:Q28"/>
    <mergeCell ref="F28:G28"/>
    <mergeCell ref="J28:L28"/>
    <mergeCell ref="M28:N28"/>
    <mergeCell ref="D25:E26"/>
    <mergeCell ref="F25:G25"/>
    <mergeCell ref="H25:H26"/>
    <mergeCell ref="K25:O25"/>
    <mergeCell ref="P25:P26"/>
    <mergeCell ref="Q25:Q26"/>
    <mergeCell ref="F26:G26"/>
    <mergeCell ref="J26:L26"/>
    <mergeCell ref="M26:N26"/>
    <mergeCell ref="D23:E24"/>
    <mergeCell ref="F23:G23"/>
    <mergeCell ref="H23:H24"/>
    <mergeCell ref="K23:O23"/>
    <mergeCell ref="P23:P24"/>
    <mergeCell ref="Q23:Q24"/>
    <mergeCell ref="F24:G24"/>
    <mergeCell ref="J24:L24"/>
    <mergeCell ref="M24:N24"/>
    <mergeCell ref="D21:E22"/>
    <mergeCell ref="F21:G21"/>
    <mergeCell ref="H21:H22"/>
    <mergeCell ref="K21:O21"/>
    <mergeCell ref="P21:P22"/>
    <mergeCell ref="Q21:Q22"/>
    <mergeCell ref="F22:G22"/>
    <mergeCell ref="J22:L22"/>
    <mergeCell ref="M22:N22"/>
    <mergeCell ref="D19:E20"/>
    <mergeCell ref="F19:G19"/>
    <mergeCell ref="H19:H20"/>
    <mergeCell ref="K19:O19"/>
    <mergeCell ref="P19:P20"/>
    <mergeCell ref="Q19:Q20"/>
    <mergeCell ref="F20:G20"/>
    <mergeCell ref="J20:L20"/>
    <mergeCell ref="M20:N20"/>
    <mergeCell ref="D17:E18"/>
    <mergeCell ref="F17:G17"/>
    <mergeCell ref="H17:H18"/>
    <mergeCell ref="K17:O17"/>
    <mergeCell ref="P17:P18"/>
    <mergeCell ref="Q17:Q18"/>
    <mergeCell ref="F18:G18"/>
    <mergeCell ref="J18:L18"/>
    <mergeCell ref="M18:N18"/>
    <mergeCell ref="D15:E16"/>
    <mergeCell ref="F15:G15"/>
    <mergeCell ref="H15:H16"/>
    <mergeCell ref="K15:O15"/>
    <mergeCell ref="P15:P16"/>
    <mergeCell ref="Q15:Q16"/>
    <mergeCell ref="F16:G16"/>
    <mergeCell ref="J16:L16"/>
    <mergeCell ref="M16:N16"/>
    <mergeCell ref="D12:G12"/>
    <mergeCell ref="H12:H13"/>
    <mergeCell ref="I12:O13"/>
    <mergeCell ref="P12:P13"/>
    <mergeCell ref="Q12:Q13"/>
    <mergeCell ref="D13:G13"/>
    <mergeCell ref="D9:D10"/>
    <mergeCell ref="F9:J9"/>
    <mergeCell ref="K9:L9"/>
    <mergeCell ref="F10:J10"/>
    <mergeCell ref="N10:Q10"/>
    <mergeCell ref="K10:M10"/>
    <mergeCell ref="O9:Q9"/>
    <mergeCell ref="L1:Q1"/>
    <mergeCell ref="D2:Q2"/>
    <mergeCell ref="D3:Q3"/>
    <mergeCell ref="D6:F6"/>
    <mergeCell ref="N6:Q6"/>
    <mergeCell ref="M7:N7"/>
    <mergeCell ref="D7:F7"/>
    <mergeCell ref="M5:Q5"/>
    <mergeCell ref="G7:J7"/>
    <mergeCell ref="K7:L7"/>
    <mergeCell ref="D8:F8"/>
    <mergeCell ref="G8:J8"/>
    <mergeCell ref="K8:L8"/>
    <mergeCell ref="M8:N8"/>
  </mergeCells>
  <printOptions horizontalCentered="1"/>
  <pageMargins left="0.35433070866141736" right="0.3937007874015748" top="0.5905511811023623" bottom="0.3937007874015748" header="0.1968503937007874" footer="0.196850393700787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theme="1"/>
  </sheetPr>
  <dimension ref="B2:N31"/>
  <sheetViews>
    <sheetView showZeros="0" zoomScalePageLayoutView="0" workbookViewId="0" topLeftCell="A1">
      <selection activeCell="J12" sqref="J12"/>
    </sheetView>
  </sheetViews>
  <sheetFormatPr defaultColWidth="8.796875" defaultRowHeight="14.25"/>
  <cols>
    <col min="1" max="1" width="2.59765625" style="0" customWidth="1"/>
    <col min="2" max="2" width="6.19921875" style="0" customWidth="1"/>
    <col min="3" max="3" width="15.5" style="0" customWidth="1"/>
    <col min="4" max="4" width="17.09765625" style="0" customWidth="1"/>
  </cols>
  <sheetData>
    <row r="2" spans="2:14" ht="19.5" customHeight="1">
      <c r="B2" s="91" t="s">
        <v>134</v>
      </c>
      <c r="C2" s="92"/>
      <c r="D2" s="92"/>
      <c r="E2" s="92"/>
      <c r="F2" s="92"/>
      <c r="G2" s="92"/>
      <c r="H2" s="92"/>
      <c r="I2" s="92"/>
      <c r="J2" s="92"/>
      <c r="K2" s="92"/>
      <c r="L2" s="92"/>
      <c r="M2" s="92"/>
      <c r="N2" s="92"/>
    </row>
    <row r="3" ht="19.5" customHeight="1">
      <c r="B3" t="s">
        <v>142</v>
      </c>
    </row>
    <row r="5" spans="2:14" ht="24.75" customHeight="1">
      <c r="B5" s="240" t="s">
        <v>161</v>
      </c>
      <c r="C5" s="241"/>
      <c r="D5" s="241"/>
      <c r="E5" s="241"/>
      <c r="F5" s="241"/>
      <c r="G5" s="241"/>
      <c r="H5" s="241"/>
      <c r="I5" s="241"/>
      <c r="J5" s="241"/>
      <c r="K5" s="241"/>
      <c r="L5" s="241"/>
      <c r="M5" s="241"/>
      <c r="N5" s="242"/>
    </row>
    <row r="6" spans="2:14" ht="24.75" customHeight="1">
      <c r="B6" s="243"/>
      <c r="C6" s="244"/>
      <c r="D6" s="244"/>
      <c r="E6" s="244"/>
      <c r="F6" s="244"/>
      <c r="G6" s="244"/>
      <c r="H6" s="244"/>
      <c r="I6" s="244"/>
      <c r="J6" s="244"/>
      <c r="K6" s="244"/>
      <c r="L6" s="244"/>
      <c r="M6" s="244"/>
      <c r="N6" s="245"/>
    </row>
    <row r="8" ht="13.5">
      <c r="B8" t="s">
        <v>160</v>
      </c>
    </row>
    <row r="9" ht="18" customHeight="1"/>
    <row r="10" ht="18" customHeight="1">
      <c r="B10" t="s">
        <v>151</v>
      </c>
    </row>
    <row r="11" spans="2:8" ht="18" customHeight="1">
      <c r="B11" s="2" t="s">
        <v>135</v>
      </c>
      <c r="C11" t="s">
        <v>152</v>
      </c>
      <c r="G11" s="2" t="s">
        <v>136</v>
      </c>
      <c r="H11" t="s">
        <v>153</v>
      </c>
    </row>
    <row r="12" spans="2:8" ht="18" customHeight="1">
      <c r="B12" s="2" t="s">
        <v>137</v>
      </c>
      <c r="C12" t="s">
        <v>155</v>
      </c>
      <c r="G12" s="2" t="s">
        <v>138</v>
      </c>
      <c r="H12" t="s">
        <v>154</v>
      </c>
    </row>
    <row r="13" spans="2:3" ht="18" customHeight="1">
      <c r="B13" s="2" t="s">
        <v>139</v>
      </c>
      <c r="C13" t="s">
        <v>156</v>
      </c>
    </row>
    <row r="14" spans="2:9" ht="18" customHeight="1">
      <c r="B14" s="2" t="s">
        <v>140</v>
      </c>
      <c r="C14" t="s">
        <v>157</v>
      </c>
      <c r="I14" s="1"/>
    </row>
    <row r="15" spans="2:3" ht="18" customHeight="1">
      <c r="B15" s="2" t="s">
        <v>141</v>
      </c>
      <c r="C15" t="s">
        <v>158</v>
      </c>
    </row>
    <row r="16" ht="18" customHeight="1"/>
    <row r="17" spans="2:11" ht="19.5" customHeight="1">
      <c r="B17" s="230" t="s">
        <v>69</v>
      </c>
      <c r="C17" s="230"/>
      <c r="D17" s="239" t="str">
        <f>'入力シート'!D4</f>
        <v>全日本世代交流ゲートボール大会</v>
      </c>
      <c r="E17" s="239"/>
      <c r="F17" s="239"/>
      <c r="G17" s="237" t="s">
        <v>150</v>
      </c>
      <c r="H17" s="238"/>
      <c r="I17" s="234" t="str">
        <f>'入力シート'!E3</f>
        <v>島根県ゲートボール協会</v>
      </c>
      <c r="J17" s="234"/>
      <c r="K17" s="235"/>
    </row>
    <row r="18" spans="2:11" ht="19.5" customHeight="1">
      <c r="B18" s="230" t="s">
        <v>70</v>
      </c>
      <c r="C18" s="230"/>
      <c r="D18" s="236" t="str">
        <f>'入力シート'!F4</f>
        <v>---</v>
      </c>
      <c r="E18" s="236"/>
      <c r="F18" s="236"/>
      <c r="G18" s="237" t="s">
        <v>148</v>
      </c>
      <c r="H18" s="238"/>
      <c r="I18" s="233">
        <f>'変更届'!M8</f>
        <v>0</v>
      </c>
      <c r="J18" s="234"/>
      <c r="K18" s="235"/>
    </row>
    <row r="19" spans="2:11" ht="19.5" customHeight="1">
      <c r="B19" s="230" t="s">
        <v>76</v>
      </c>
      <c r="C19" s="230"/>
      <c r="D19" s="236">
        <f>'入力シート'!D5</f>
        <v>0</v>
      </c>
      <c r="E19" s="236"/>
      <c r="F19" s="236"/>
      <c r="G19" s="237" t="s">
        <v>149</v>
      </c>
      <c r="H19" s="238"/>
      <c r="I19" s="233" t="e">
        <f>'変更届'!O9</f>
        <v>#N/A</v>
      </c>
      <c r="J19" s="234"/>
      <c r="K19" s="235"/>
    </row>
    <row r="20" ht="9.75" customHeight="1"/>
    <row r="21" spans="2:14" ht="18" customHeight="1">
      <c r="B21" s="231"/>
      <c r="C21" s="231" t="s">
        <v>72</v>
      </c>
      <c r="D21" s="231" t="s">
        <v>114</v>
      </c>
      <c r="E21" s="93" t="s">
        <v>143</v>
      </c>
      <c r="F21" s="93" t="s">
        <v>146</v>
      </c>
      <c r="G21" s="230" t="s">
        <v>147</v>
      </c>
      <c r="H21" s="230"/>
      <c r="I21" s="230"/>
      <c r="J21" s="230"/>
      <c r="K21" s="230"/>
      <c r="L21" s="230"/>
      <c r="M21" s="230"/>
      <c r="N21" s="230"/>
    </row>
    <row r="22" spans="2:14" ht="18" customHeight="1">
      <c r="B22" s="232"/>
      <c r="C22" s="232"/>
      <c r="D22" s="232"/>
      <c r="E22" s="94" t="s">
        <v>144</v>
      </c>
      <c r="F22" s="94" t="s">
        <v>145</v>
      </c>
      <c r="G22" s="86" t="s">
        <v>135</v>
      </c>
      <c r="H22" s="89" t="s">
        <v>136</v>
      </c>
      <c r="I22" s="89" t="s">
        <v>137</v>
      </c>
      <c r="J22" s="89" t="s">
        <v>138</v>
      </c>
      <c r="K22" s="89" t="s">
        <v>139</v>
      </c>
      <c r="L22" s="89" t="s">
        <v>140</v>
      </c>
      <c r="M22" s="89" t="s">
        <v>141</v>
      </c>
      <c r="N22" s="44" t="s">
        <v>159</v>
      </c>
    </row>
    <row r="23" spans="2:14" ht="18" customHeight="1">
      <c r="B23" s="85">
        <v>1</v>
      </c>
      <c r="C23" s="95">
        <f>'入力シート'!D23</f>
        <v>0</v>
      </c>
      <c r="D23" s="95">
        <f>'入力シート'!K23</f>
        <v>0</v>
      </c>
      <c r="E23" s="85"/>
      <c r="F23" s="85"/>
      <c r="G23" s="87"/>
      <c r="H23" s="90"/>
      <c r="I23" s="90"/>
      <c r="J23" s="90"/>
      <c r="K23" s="90"/>
      <c r="L23" s="90"/>
      <c r="M23" s="90"/>
      <c r="N23" s="88"/>
    </row>
    <row r="24" spans="2:14" ht="18" customHeight="1">
      <c r="B24" s="85">
        <v>2</v>
      </c>
      <c r="C24" s="95">
        <f>'入力シート'!D24</f>
        <v>0</v>
      </c>
      <c r="D24" s="95">
        <f>'入力シート'!K24</f>
        <v>0</v>
      </c>
      <c r="E24" s="85"/>
      <c r="F24" s="85"/>
      <c r="G24" s="87"/>
      <c r="H24" s="90"/>
      <c r="I24" s="90"/>
      <c r="J24" s="90"/>
      <c r="K24" s="90"/>
      <c r="L24" s="90"/>
      <c r="M24" s="90"/>
      <c r="N24" s="88"/>
    </row>
    <row r="25" spans="2:14" ht="18" customHeight="1">
      <c r="B25" s="85">
        <v>3</v>
      </c>
      <c r="C25" s="95">
        <f>'入力シート'!D25</f>
        <v>0</v>
      </c>
      <c r="D25" s="95">
        <f>'入力シート'!K25</f>
        <v>0</v>
      </c>
      <c r="E25" s="85"/>
      <c r="F25" s="85"/>
      <c r="G25" s="87"/>
      <c r="H25" s="90"/>
      <c r="I25" s="90"/>
      <c r="J25" s="90"/>
      <c r="K25" s="90"/>
      <c r="L25" s="90"/>
      <c r="M25" s="90"/>
      <c r="N25" s="88"/>
    </row>
    <row r="26" spans="2:14" ht="18" customHeight="1">
      <c r="B26" s="85">
        <v>4</v>
      </c>
      <c r="C26" s="95">
        <f>'入力シート'!D26</f>
        <v>0</v>
      </c>
      <c r="D26" s="95">
        <f>'入力シート'!K26</f>
        <v>0</v>
      </c>
      <c r="E26" s="85"/>
      <c r="F26" s="85"/>
      <c r="G26" s="87"/>
      <c r="H26" s="90"/>
      <c r="I26" s="90"/>
      <c r="J26" s="90"/>
      <c r="K26" s="90"/>
      <c r="L26" s="90"/>
      <c r="M26" s="90"/>
      <c r="N26" s="88"/>
    </row>
    <row r="27" spans="2:14" ht="18" customHeight="1">
      <c r="B27" s="85">
        <v>5</v>
      </c>
      <c r="C27" s="95">
        <f>'入力シート'!D27</f>
        <v>0</v>
      </c>
      <c r="D27" s="95">
        <f>'入力シート'!K27</f>
        <v>0</v>
      </c>
      <c r="E27" s="85"/>
      <c r="F27" s="85"/>
      <c r="G27" s="87"/>
      <c r="H27" s="90"/>
      <c r="I27" s="90"/>
      <c r="J27" s="90"/>
      <c r="K27" s="90"/>
      <c r="L27" s="90"/>
      <c r="M27" s="90"/>
      <c r="N27" s="88"/>
    </row>
    <row r="28" spans="2:14" ht="18" customHeight="1">
      <c r="B28" s="85">
        <v>6</v>
      </c>
      <c r="C28" s="95">
        <f>'入力シート'!D28</f>
        <v>0</v>
      </c>
      <c r="D28" s="95">
        <f>'入力シート'!K28</f>
        <v>0</v>
      </c>
      <c r="E28" s="85"/>
      <c r="F28" s="85"/>
      <c r="G28" s="87"/>
      <c r="H28" s="90"/>
      <c r="I28" s="90"/>
      <c r="J28" s="90"/>
      <c r="K28" s="90"/>
      <c r="L28" s="90"/>
      <c r="M28" s="90"/>
      <c r="N28" s="88"/>
    </row>
    <row r="29" spans="2:14" ht="18" customHeight="1">
      <c r="B29" s="85">
        <v>7</v>
      </c>
      <c r="C29" s="95">
        <f>'入力シート'!D29</f>
        <v>0</v>
      </c>
      <c r="D29" s="95">
        <f>'入力シート'!K29</f>
        <v>0</v>
      </c>
      <c r="E29" s="85"/>
      <c r="F29" s="85"/>
      <c r="G29" s="87"/>
      <c r="H29" s="90"/>
      <c r="I29" s="90"/>
      <c r="J29" s="90"/>
      <c r="K29" s="90"/>
      <c r="L29" s="90"/>
      <c r="M29" s="90"/>
      <c r="N29" s="88"/>
    </row>
    <row r="30" spans="2:14" ht="18" customHeight="1">
      <c r="B30" s="85">
        <v>8</v>
      </c>
      <c r="C30" s="95">
        <f>'入力シート'!D30</f>
        <v>0</v>
      </c>
      <c r="D30" s="95">
        <f>'入力シート'!K30</f>
        <v>0</v>
      </c>
      <c r="E30" s="85"/>
      <c r="F30" s="85"/>
      <c r="G30" s="87"/>
      <c r="H30" s="90"/>
      <c r="I30" s="90"/>
      <c r="J30" s="90"/>
      <c r="K30" s="90"/>
      <c r="L30" s="90"/>
      <c r="M30" s="90"/>
      <c r="N30" s="88"/>
    </row>
    <row r="31" spans="2:14" ht="18" customHeight="1">
      <c r="B31" s="85">
        <v>9</v>
      </c>
      <c r="C31" s="95">
        <f>'入力シート'!D31</f>
        <v>0</v>
      </c>
      <c r="D31" s="95">
        <f>'入力シート'!K31</f>
        <v>0</v>
      </c>
      <c r="E31" s="85"/>
      <c r="F31" s="85"/>
      <c r="G31" s="87"/>
      <c r="H31" s="90"/>
      <c r="I31" s="90"/>
      <c r="J31" s="90"/>
      <c r="K31" s="90"/>
      <c r="L31" s="90"/>
      <c r="M31" s="90"/>
      <c r="N31" s="88"/>
    </row>
  </sheetData>
  <sheetProtection sheet="1" objects="1" scenarios="1"/>
  <mergeCells count="17">
    <mergeCell ref="B19:C19"/>
    <mergeCell ref="D19:F19"/>
    <mergeCell ref="G19:H19"/>
    <mergeCell ref="I19:K19"/>
    <mergeCell ref="B21:B22"/>
    <mergeCell ref="C21:C22"/>
    <mergeCell ref="D21:D22"/>
    <mergeCell ref="G21:N21"/>
    <mergeCell ref="B5:N6"/>
    <mergeCell ref="B17:C17"/>
    <mergeCell ref="D17:F17"/>
    <mergeCell ref="G17:H17"/>
    <mergeCell ref="I17:K17"/>
    <mergeCell ref="B18:C18"/>
    <mergeCell ref="D18:F18"/>
    <mergeCell ref="G18:H18"/>
    <mergeCell ref="I18:K18"/>
  </mergeCells>
  <printOptions/>
  <pageMargins left="0.7086614173228347" right="0.4330708661417323" top="0.7480314960629921" bottom="0.3937007874015748"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47"/>
  <sheetViews>
    <sheetView zoomScalePageLayoutView="0" workbookViewId="0" topLeftCell="A1">
      <selection activeCell="D14" sqref="D14"/>
    </sheetView>
  </sheetViews>
  <sheetFormatPr defaultColWidth="8.796875" defaultRowHeight="14.25"/>
  <cols>
    <col min="1" max="1" width="4.59765625" style="0" customWidth="1"/>
    <col min="2" max="2" width="35.59765625" style="0" customWidth="1"/>
    <col min="3" max="3" width="43" style="0" customWidth="1"/>
    <col min="4" max="6" width="15.59765625" style="0" customWidth="1"/>
    <col min="7" max="7" width="22.59765625" style="0" customWidth="1"/>
  </cols>
  <sheetData>
    <row r="1" spans="1:7" ht="15" customHeight="1">
      <c r="A1" s="2">
        <v>1</v>
      </c>
      <c r="B1" t="s">
        <v>13</v>
      </c>
      <c r="C1" t="s">
        <v>69</v>
      </c>
      <c r="E1" s="2" t="s">
        <v>70</v>
      </c>
      <c r="G1" s="2" t="s">
        <v>176</v>
      </c>
    </row>
    <row r="2" spans="1:7" ht="15" customHeight="1">
      <c r="A2" s="2">
        <v>2</v>
      </c>
      <c r="B2" t="s">
        <v>14</v>
      </c>
      <c r="C2" s="1" t="s">
        <v>63</v>
      </c>
      <c r="D2" s="3" t="s">
        <v>89</v>
      </c>
      <c r="E2" s="3" t="s">
        <v>89</v>
      </c>
      <c r="F2" s="3" t="s">
        <v>89</v>
      </c>
      <c r="G2" s="109">
        <v>44456</v>
      </c>
    </row>
    <row r="3" spans="1:7" ht="15" customHeight="1">
      <c r="A3" s="2">
        <v>3</v>
      </c>
      <c r="B3" t="s">
        <v>15</v>
      </c>
      <c r="C3" s="1" t="s">
        <v>64</v>
      </c>
      <c r="D3" s="1" t="s">
        <v>60</v>
      </c>
      <c r="E3" s="1" t="s">
        <v>61</v>
      </c>
      <c r="F3" s="3" t="s">
        <v>89</v>
      </c>
      <c r="G3" s="109">
        <v>44489</v>
      </c>
    </row>
    <row r="4" spans="1:7" ht="15" customHeight="1">
      <c r="A4" s="2">
        <v>4</v>
      </c>
      <c r="B4" t="s">
        <v>16</v>
      </c>
      <c r="C4" s="1" t="s">
        <v>66</v>
      </c>
      <c r="D4" s="3" t="s">
        <v>89</v>
      </c>
      <c r="E4" s="3" t="s">
        <v>89</v>
      </c>
      <c r="F4" s="3" t="s">
        <v>89</v>
      </c>
      <c r="G4" s="109">
        <v>44435</v>
      </c>
    </row>
    <row r="5" spans="1:7" ht="15" customHeight="1">
      <c r="A5" s="2">
        <v>5</v>
      </c>
      <c r="B5" t="s">
        <v>17</v>
      </c>
      <c r="C5" s="1" t="s">
        <v>65</v>
      </c>
      <c r="D5" s="1" t="s">
        <v>86</v>
      </c>
      <c r="E5" s="1" t="s">
        <v>87</v>
      </c>
      <c r="F5" s="1" t="s">
        <v>62</v>
      </c>
      <c r="G5" s="109">
        <v>44407</v>
      </c>
    </row>
    <row r="6" spans="1:7" ht="15" customHeight="1">
      <c r="A6" s="2">
        <v>6</v>
      </c>
      <c r="B6" t="s">
        <v>18</v>
      </c>
      <c r="C6" s="1" t="s">
        <v>67</v>
      </c>
      <c r="D6" s="3" t="s">
        <v>89</v>
      </c>
      <c r="E6" s="3" t="s">
        <v>89</v>
      </c>
      <c r="F6" s="3" t="s">
        <v>89</v>
      </c>
      <c r="G6" s="109">
        <v>44407</v>
      </c>
    </row>
    <row r="7" spans="1:7" ht="15" customHeight="1">
      <c r="A7" s="2">
        <v>7</v>
      </c>
      <c r="B7" t="s">
        <v>19</v>
      </c>
      <c r="C7" s="1" t="s">
        <v>68</v>
      </c>
      <c r="D7" s="1" t="s">
        <v>60</v>
      </c>
      <c r="E7" s="1" t="s">
        <v>61</v>
      </c>
      <c r="F7" s="3" t="s">
        <v>89</v>
      </c>
      <c r="G7" s="109">
        <v>44421</v>
      </c>
    </row>
    <row r="8" spans="1:2" ht="15" customHeight="1">
      <c r="A8" s="2">
        <v>8</v>
      </c>
      <c r="B8" t="s">
        <v>20</v>
      </c>
    </row>
    <row r="9" spans="1:2" ht="15" customHeight="1">
      <c r="A9" s="2">
        <v>9</v>
      </c>
      <c r="B9" t="s">
        <v>21</v>
      </c>
    </row>
    <row r="10" spans="1:2" ht="15" customHeight="1">
      <c r="A10" s="2">
        <v>10</v>
      </c>
      <c r="B10" t="s">
        <v>22</v>
      </c>
    </row>
    <row r="11" spans="1:2" ht="15" customHeight="1">
      <c r="A11" s="2">
        <v>11</v>
      </c>
      <c r="B11" t="s">
        <v>23</v>
      </c>
    </row>
    <row r="12" spans="1:2" ht="15" customHeight="1">
      <c r="A12" s="2">
        <v>12</v>
      </c>
      <c r="B12" t="s">
        <v>24</v>
      </c>
    </row>
    <row r="13" spans="1:2" ht="15" customHeight="1">
      <c r="A13" s="2">
        <v>13</v>
      </c>
      <c r="B13" t="s">
        <v>25</v>
      </c>
    </row>
    <row r="14" spans="1:2" ht="15" customHeight="1">
      <c r="A14" s="2">
        <v>14</v>
      </c>
      <c r="B14" t="s">
        <v>26</v>
      </c>
    </row>
    <row r="15" spans="1:2" ht="15" customHeight="1">
      <c r="A15" s="2">
        <v>15</v>
      </c>
      <c r="B15" t="s">
        <v>27</v>
      </c>
    </row>
    <row r="16" spans="1:2" ht="15" customHeight="1">
      <c r="A16" s="2">
        <v>16</v>
      </c>
      <c r="B16" t="s">
        <v>28</v>
      </c>
    </row>
    <row r="17" spans="1:2" ht="15" customHeight="1">
      <c r="A17" s="2">
        <v>17</v>
      </c>
      <c r="B17" t="s">
        <v>29</v>
      </c>
    </row>
    <row r="18" spans="1:2" ht="15" customHeight="1">
      <c r="A18" s="2">
        <v>18</v>
      </c>
      <c r="B18" t="s">
        <v>30</v>
      </c>
    </row>
    <row r="19" spans="1:2" ht="15" customHeight="1">
      <c r="A19" s="2">
        <v>19</v>
      </c>
      <c r="B19" t="s">
        <v>31</v>
      </c>
    </row>
    <row r="20" spans="1:2" ht="15" customHeight="1">
      <c r="A20" s="2">
        <v>20</v>
      </c>
      <c r="B20" t="s">
        <v>32</v>
      </c>
    </row>
    <row r="21" spans="1:2" ht="15" customHeight="1">
      <c r="A21" s="2">
        <v>21</v>
      </c>
      <c r="B21" t="s">
        <v>33</v>
      </c>
    </row>
    <row r="22" spans="1:2" ht="15" customHeight="1">
      <c r="A22" s="2">
        <v>22</v>
      </c>
      <c r="B22" t="s">
        <v>34</v>
      </c>
    </row>
    <row r="23" spans="1:2" ht="15" customHeight="1">
      <c r="A23" s="2">
        <v>23</v>
      </c>
      <c r="B23" t="s">
        <v>35</v>
      </c>
    </row>
    <row r="24" spans="1:2" ht="15" customHeight="1">
      <c r="A24" s="2">
        <v>24</v>
      </c>
      <c r="B24" t="s">
        <v>36</v>
      </c>
    </row>
    <row r="25" spans="1:2" ht="15" customHeight="1">
      <c r="A25" s="2">
        <v>25</v>
      </c>
      <c r="B25" t="s">
        <v>37</v>
      </c>
    </row>
    <row r="26" spans="1:2" ht="15" customHeight="1">
      <c r="A26" s="2">
        <v>26</v>
      </c>
      <c r="B26" t="s">
        <v>38</v>
      </c>
    </row>
    <row r="27" spans="1:2" ht="15" customHeight="1">
      <c r="A27" s="2">
        <v>27</v>
      </c>
      <c r="B27" t="s">
        <v>39</v>
      </c>
    </row>
    <row r="28" spans="1:2" ht="15" customHeight="1">
      <c r="A28" s="2">
        <v>28</v>
      </c>
      <c r="B28" t="s">
        <v>40</v>
      </c>
    </row>
    <row r="29" spans="1:2" ht="15" customHeight="1">
      <c r="A29" s="2">
        <v>29</v>
      </c>
      <c r="B29" t="s">
        <v>41</v>
      </c>
    </row>
    <row r="30" spans="1:2" ht="15" customHeight="1">
      <c r="A30" s="2">
        <v>30</v>
      </c>
      <c r="B30" t="s">
        <v>42</v>
      </c>
    </row>
    <row r="31" spans="1:2" ht="15" customHeight="1">
      <c r="A31" s="2">
        <v>31</v>
      </c>
      <c r="B31" t="s">
        <v>43</v>
      </c>
    </row>
    <row r="32" spans="1:2" ht="15" customHeight="1">
      <c r="A32" s="2">
        <v>32</v>
      </c>
      <c r="B32" t="s">
        <v>44</v>
      </c>
    </row>
    <row r="33" spans="1:2" ht="15" customHeight="1">
      <c r="A33" s="2">
        <v>33</v>
      </c>
      <c r="B33" t="s">
        <v>45</v>
      </c>
    </row>
    <row r="34" spans="1:2" ht="15" customHeight="1">
      <c r="A34" s="2">
        <v>34</v>
      </c>
      <c r="B34" t="s">
        <v>46</v>
      </c>
    </row>
    <row r="35" spans="1:2" ht="15" customHeight="1">
      <c r="A35" s="2">
        <v>35</v>
      </c>
      <c r="B35" t="s">
        <v>47</v>
      </c>
    </row>
    <row r="36" spans="1:2" ht="15" customHeight="1">
      <c r="A36" s="2">
        <v>36</v>
      </c>
      <c r="B36" t="s">
        <v>48</v>
      </c>
    </row>
    <row r="37" spans="1:2" ht="15" customHeight="1">
      <c r="A37" s="2">
        <v>37</v>
      </c>
      <c r="B37" t="s">
        <v>49</v>
      </c>
    </row>
    <row r="38" spans="1:2" ht="15" customHeight="1">
      <c r="A38" s="2">
        <v>38</v>
      </c>
      <c r="B38" t="s">
        <v>50</v>
      </c>
    </row>
    <row r="39" spans="1:2" ht="15" customHeight="1">
      <c r="A39" s="2">
        <v>39</v>
      </c>
      <c r="B39" t="s">
        <v>51</v>
      </c>
    </row>
    <row r="40" spans="1:2" ht="15" customHeight="1">
      <c r="A40" s="2">
        <v>40</v>
      </c>
      <c r="B40" t="s">
        <v>52</v>
      </c>
    </row>
    <row r="41" spans="1:2" ht="15" customHeight="1">
      <c r="A41" s="2">
        <v>41</v>
      </c>
      <c r="B41" t="s">
        <v>53</v>
      </c>
    </row>
    <row r="42" spans="1:2" ht="15" customHeight="1">
      <c r="A42" s="2">
        <v>42</v>
      </c>
      <c r="B42" t="s">
        <v>54</v>
      </c>
    </row>
    <row r="43" spans="1:2" ht="15" customHeight="1">
      <c r="A43" s="2">
        <v>43</v>
      </c>
      <c r="B43" t="s">
        <v>55</v>
      </c>
    </row>
    <row r="44" spans="1:2" ht="15" customHeight="1">
      <c r="A44" s="2">
        <v>44</v>
      </c>
      <c r="B44" t="s">
        <v>56</v>
      </c>
    </row>
    <row r="45" spans="1:2" ht="15" customHeight="1">
      <c r="A45" s="2">
        <v>45</v>
      </c>
      <c r="B45" t="s">
        <v>57</v>
      </c>
    </row>
    <row r="46" spans="1:2" ht="15" customHeight="1">
      <c r="A46" s="2">
        <v>46</v>
      </c>
      <c r="B46" t="s">
        <v>58</v>
      </c>
    </row>
    <row r="47" spans="1:2" ht="15" customHeight="1">
      <c r="A47" s="2">
        <v>47</v>
      </c>
      <c r="B47" t="s">
        <v>59</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Akihisa Naito</dc:creator>
  <cp:keywords/>
  <dc:description/>
  <cp:lastModifiedBy>JN</cp:lastModifiedBy>
  <cp:lastPrinted>2021-07-30T08:00:45Z</cp:lastPrinted>
  <dcterms:created xsi:type="dcterms:W3CDTF">2006-02-02T07:53:17Z</dcterms:created>
  <dcterms:modified xsi:type="dcterms:W3CDTF">2021-08-12T12:29:26Z</dcterms:modified>
  <cp:category/>
  <cp:version/>
  <cp:contentType/>
  <cp:contentStatus/>
</cp:coreProperties>
</file>