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defaultThemeVersion="124226"/>
  <mc:AlternateContent xmlns:mc="http://schemas.openxmlformats.org/markup-compatibility/2006">
    <mc:Choice Requires="x15">
      <x15ac:absPath xmlns:x15ac="http://schemas.microsoft.com/office/spreadsheetml/2010/11/ac" url="\\192.168.0.141\data4\業務\全国大会\24_全日本選手権\39th 栃木_2023\2023【栃木】開催要綱\"/>
    </mc:Choice>
  </mc:AlternateContent>
  <xr:revisionPtr revIDLastSave="0" documentId="8_{B666A4EE-BD1D-459A-A9AB-EC99738BAA0C}" xr6:coauthVersionLast="47" xr6:coauthVersionMax="47" xr10:uidLastSave="{00000000-0000-0000-0000-000000000000}"/>
  <bookViews>
    <workbookView xWindow="-120" yWindow="-120" windowWidth="20730" windowHeight="11160" tabRatio="651" activeTab="1"/>
  </bookViews>
  <sheets>
    <sheet name="備考" sheetId="10" r:id="rId1"/>
    <sheet name="入力シート" sheetId="6" r:id="rId2"/>
    <sheet name="参加登録" sheetId="1" r:id="rId3"/>
    <sheet name="健康チェックシート（初回時）" sheetId="8" state="hidden" r:id="rId4"/>
    <sheet name="変更届" sheetId="7" r:id="rId5"/>
    <sheet name="健康チェックシート (変更届時)" sheetId="9" state="hidden" r:id="rId6"/>
    <sheet name="Sheet1" sheetId="5" r:id="rId7"/>
  </sheets>
  <definedNames>
    <definedName name="_xlnm.Print_Area" localSheetId="1">入力シート!$A$3:$K$33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7" l="1"/>
  <c r="D3" i="1"/>
  <c r="N37" i="7"/>
  <c r="N37" i="1"/>
  <c r="M5" i="1"/>
  <c r="M16" i="1"/>
  <c r="M9" i="6"/>
  <c r="D24" i="9"/>
  <c r="D25" i="9"/>
  <c r="D26" i="9"/>
  <c r="D27" i="9"/>
  <c r="D28" i="9"/>
  <c r="D29" i="9"/>
  <c r="D30" i="9"/>
  <c r="D31" i="9"/>
  <c r="D23" i="9"/>
  <c r="C25" i="9"/>
  <c r="C26" i="9"/>
  <c r="C27" i="9"/>
  <c r="C28" i="9"/>
  <c r="C29" i="9"/>
  <c r="C30" i="9"/>
  <c r="C31" i="9"/>
  <c r="C24" i="9"/>
  <c r="C23" i="9"/>
  <c r="D19" i="9"/>
  <c r="D18" i="9"/>
  <c r="D17" i="9"/>
  <c r="D18" i="8"/>
  <c r="D17" i="8"/>
  <c r="D24" i="8"/>
  <c r="D25" i="8"/>
  <c r="D26" i="8"/>
  <c r="D27" i="8"/>
  <c r="D28" i="8"/>
  <c r="D29" i="8"/>
  <c r="D30" i="8"/>
  <c r="D31" i="8"/>
  <c r="D23" i="8"/>
  <c r="C24" i="8"/>
  <c r="C25" i="8"/>
  <c r="C26" i="8"/>
  <c r="C27" i="8"/>
  <c r="C28" i="8"/>
  <c r="C29" i="8"/>
  <c r="C30" i="8"/>
  <c r="C31" i="8"/>
  <c r="C23" i="8"/>
  <c r="D19" i="8"/>
  <c r="J18" i="7"/>
  <c r="Q29" i="7"/>
  <c r="M30" i="7"/>
  <c r="J30" i="7"/>
  <c r="K29" i="7"/>
  <c r="J29" i="7"/>
  <c r="H29" i="7"/>
  <c r="F30" i="7"/>
  <c r="F29" i="7"/>
  <c r="Q27" i="7"/>
  <c r="M28" i="7"/>
  <c r="J28" i="7"/>
  <c r="K27" i="7"/>
  <c r="J27" i="7"/>
  <c r="F28" i="7"/>
  <c r="H27" i="7"/>
  <c r="F27" i="7"/>
  <c r="M26" i="7"/>
  <c r="J26" i="7"/>
  <c r="Q25" i="7"/>
  <c r="K25" i="7"/>
  <c r="J25" i="7"/>
  <c r="H25" i="7"/>
  <c r="F26" i="7"/>
  <c r="F25" i="7"/>
  <c r="Q23" i="7"/>
  <c r="M24" i="7"/>
  <c r="J24" i="7"/>
  <c r="K23" i="7"/>
  <c r="J23" i="7"/>
  <c r="H23" i="7"/>
  <c r="F24" i="7"/>
  <c r="F23" i="7"/>
  <c r="M22" i="7"/>
  <c r="J22" i="7"/>
  <c r="Q21" i="7"/>
  <c r="K21" i="7"/>
  <c r="J21" i="7"/>
  <c r="H21" i="7"/>
  <c r="F22" i="7"/>
  <c r="F21" i="7"/>
  <c r="Q19" i="7"/>
  <c r="M18" i="7"/>
  <c r="M20" i="7"/>
  <c r="J20" i="7"/>
  <c r="K19" i="7"/>
  <c r="J19" i="7"/>
  <c r="F20" i="7"/>
  <c r="H19" i="7"/>
  <c r="F19" i="7"/>
  <c r="Q17" i="7"/>
  <c r="K17" i="7"/>
  <c r="J17" i="7"/>
  <c r="H17" i="7"/>
  <c r="F18" i="7"/>
  <c r="F17" i="7"/>
  <c r="Q15" i="7"/>
  <c r="M16" i="7"/>
  <c r="J16" i="7"/>
  <c r="K15" i="7"/>
  <c r="J15" i="7"/>
  <c r="H15" i="7"/>
  <c r="F16" i="7"/>
  <c r="F15" i="7"/>
  <c r="K8" i="7"/>
  <c r="K39" i="7"/>
  <c r="G39" i="7"/>
  <c r="K37" i="7"/>
  <c r="J37" i="7"/>
  <c r="H37" i="7"/>
  <c r="G37" i="7"/>
  <c r="F35" i="7"/>
  <c r="G8" i="7"/>
  <c r="G7" i="7"/>
  <c r="G6" i="7"/>
  <c r="M5" i="7"/>
  <c r="M28" i="1"/>
  <c r="M26" i="1"/>
  <c r="M24" i="1"/>
  <c r="M22" i="1"/>
  <c r="M20" i="1"/>
  <c r="M30" i="1"/>
  <c r="Q29" i="1"/>
  <c r="Q27" i="1"/>
  <c r="Q25" i="1"/>
  <c r="Q23" i="1"/>
  <c r="Q21" i="1"/>
  <c r="Q19" i="1"/>
  <c r="J30" i="1"/>
  <c r="J28" i="1"/>
  <c r="J26" i="1"/>
  <c r="J24" i="1"/>
  <c r="J22" i="1"/>
  <c r="J20" i="1"/>
  <c r="K29" i="1"/>
  <c r="K27" i="1"/>
  <c r="K25" i="1"/>
  <c r="K23" i="1"/>
  <c r="K21" i="1"/>
  <c r="K19" i="1"/>
  <c r="J29" i="1"/>
  <c r="J27" i="1"/>
  <c r="J25" i="1"/>
  <c r="J23" i="1"/>
  <c r="J21" i="1"/>
  <c r="J19" i="1"/>
  <c r="H29" i="1"/>
  <c r="H27" i="1"/>
  <c r="H25" i="1"/>
  <c r="H23" i="1"/>
  <c r="H21" i="1"/>
  <c r="H19" i="1"/>
  <c r="H15" i="1"/>
  <c r="F30" i="1"/>
  <c r="F28" i="1"/>
  <c r="F26" i="1"/>
  <c r="F24" i="1"/>
  <c r="F22" i="1"/>
  <c r="F20" i="1"/>
  <c r="F16" i="1"/>
  <c r="F29" i="1"/>
  <c r="F27" i="1"/>
  <c r="F25" i="1"/>
  <c r="F23" i="1"/>
  <c r="F21" i="1"/>
  <c r="F19" i="1"/>
  <c r="F17" i="1"/>
  <c r="F15" i="1"/>
  <c r="K39" i="1"/>
  <c r="G37" i="1"/>
  <c r="H37" i="1"/>
  <c r="K37" i="1"/>
  <c r="J37" i="1"/>
  <c r="G37" i="6"/>
  <c r="E37" i="6"/>
  <c r="G39" i="1"/>
  <c r="F35" i="1"/>
  <c r="K8" i="1"/>
  <c r="F10" i="1"/>
  <c r="G8" i="1"/>
  <c r="H17" i="1"/>
  <c r="G7" i="1"/>
  <c r="G6" i="1"/>
  <c r="Q17" i="1"/>
  <c r="M18" i="1"/>
  <c r="J18" i="1"/>
  <c r="K17" i="1"/>
  <c r="J17" i="1"/>
  <c r="F18" i="1"/>
  <c r="Q15" i="1"/>
  <c r="J16" i="1"/>
  <c r="K15" i="1"/>
  <c r="J15" i="1"/>
  <c r="M24" i="6"/>
  <c r="K32" i="6"/>
  <c r="O9" i="7"/>
  <c r="I19" i="9"/>
  <c r="J32" i="6"/>
  <c r="I32" i="6"/>
  <c r="H32" i="6"/>
  <c r="G32" i="6"/>
  <c r="M32" i="6"/>
  <c r="P8" i="7"/>
  <c r="F32" i="6"/>
  <c r="O8" i="7"/>
  <c r="E32" i="6"/>
  <c r="L32" i="6"/>
  <c r="K20" i="6"/>
  <c r="J20" i="6"/>
  <c r="I20" i="6"/>
  <c r="F9" i="1"/>
  <c r="H20" i="6"/>
  <c r="Q8" i="1"/>
  <c r="G20" i="6"/>
  <c r="M20" i="6"/>
  <c r="F20" i="6"/>
  <c r="O8" i="1"/>
  <c r="E20" i="6"/>
  <c r="L20" i="6"/>
  <c r="O24" i="6"/>
  <c r="O23" i="6"/>
  <c r="D32" i="7"/>
  <c r="O12" i="6"/>
  <c r="D32" i="1"/>
  <c r="O11" i="6"/>
  <c r="F34" i="6"/>
  <c r="E3" i="6"/>
  <c r="I17" i="8"/>
  <c r="M31" i="6"/>
  <c r="P29" i="7"/>
  <c r="M30" i="6"/>
  <c r="P27" i="7"/>
  <c r="M29" i="6"/>
  <c r="P25" i="7"/>
  <c r="M28" i="6"/>
  <c r="P23" i="7"/>
  <c r="M27" i="6"/>
  <c r="P21" i="7"/>
  <c r="M26" i="6"/>
  <c r="M25" i="6"/>
  <c r="O27" i="6"/>
  <c r="M23" i="6"/>
  <c r="M19" i="6"/>
  <c r="P29" i="1"/>
  <c r="M18" i="6"/>
  <c r="P27" i="1"/>
  <c r="M17" i="6"/>
  <c r="P25" i="1"/>
  <c r="M16" i="6"/>
  <c r="P23" i="1"/>
  <c r="M15" i="6"/>
  <c r="P21" i="1"/>
  <c r="M14" i="6"/>
  <c r="P19" i="1"/>
  <c r="M13" i="6"/>
  <c r="P17" i="1"/>
  <c r="M12" i="6"/>
  <c r="M11" i="6"/>
  <c r="A14" i="6"/>
  <c r="A13" i="6"/>
  <c r="A4" i="6"/>
  <c r="A5" i="6"/>
  <c r="A6" i="6"/>
  <c r="A7" i="6"/>
  <c r="A8" i="6"/>
  <c r="A9" i="6"/>
  <c r="M9" i="7"/>
  <c r="P15" i="7"/>
  <c r="F10" i="7"/>
  <c r="M8" i="7"/>
  <c r="I18" i="9"/>
  <c r="Q8" i="7"/>
  <c r="M7" i="7"/>
  <c r="P15" i="1"/>
  <c r="O25" i="6"/>
  <c r="K32" i="7"/>
  <c r="P19" i="7"/>
  <c r="M7" i="1"/>
  <c r="M9" i="1"/>
  <c r="O9" i="1"/>
  <c r="I19" i="8"/>
  <c r="M8" i="1"/>
  <c r="I18" i="8"/>
  <c r="O15" i="6"/>
  <c r="N10" i="1"/>
  <c r="P17" i="7"/>
  <c r="O13" i="6"/>
  <c r="K32" i="1"/>
  <c r="O14" i="6"/>
  <c r="O26" i="6"/>
  <c r="M32" i="7"/>
  <c r="P8" i="1"/>
  <c r="N10" i="7"/>
  <c r="F9" i="7"/>
  <c r="M32" i="1"/>
  <c r="I17" i="9"/>
</calcChain>
</file>

<file path=xl/sharedStrings.xml><?xml version="1.0" encoding="utf-8"?>
<sst xmlns="http://schemas.openxmlformats.org/spreadsheetml/2006/main" count="374" uniqueCount="182">
  <si>
    <t>〒</t>
    <phoneticPr fontId="1"/>
  </si>
  <si>
    <t>チーム名</t>
    <rPh sb="3" eb="4">
      <t>ナ</t>
    </rPh>
    <phoneticPr fontId="1"/>
  </si>
  <si>
    <t>〒</t>
    <phoneticPr fontId="1"/>
  </si>
  <si>
    <t>都道府県加盟団体名：</t>
    <rPh sb="0" eb="4">
      <t>トドウフケン</t>
    </rPh>
    <rPh sb="4" eb="8">
      <t>カ</t>
    </rPh>
    <rPh sb="8" eb="9">
      <t>ナ</t>
    </rPh>
    <phoneticPr fontId="1"/>
  </si>
  <si>
    <t>生年月日</t>
    <rPh sb="0" eb="2">
      <t>セイネン</t>
    </rPh>
    <rPh sb="2" eb="4">
      <t>ガッピ</t>
    </rPh>
    <phoneticPr fontId="1"/>
  </si>
  <si>
    <t>性別</t>
    <rPh sb="0" eb="2">
      <t>セイベツ</t>
    </rPh>
    <phoneticPr fontId="1"/>
  </si>
  <si>
    <t>歳</t>
    <rPh sb="0" eb="1">
      <t>サイ</t>
    </rPh>
    <phoneticPr fontId="1"/>
  </si>
  <si>
    <t>ク ラ ス</t>
    <phoneticPr fontId="1"/>
  </si>
  <si>
    <t>住　所</t>
    <rPh sb="0" eb="1">
      <t>ジュウ</t>
    </rPh>
    <rPh sb="2" eb="3">
      <t>ショ</t>
    </rPh>
    <phoneticPr fontId="1"/>
  </si>
  <si>
    <t>血液型</t>
    <rPh sb="0" eb="3">
      <t>ケツエキガタ</t>
    </rPh>
    <phoneticPr fontId="1"/>
  </si>
  <si>
    <t>℡</t>
    <phoneticPr fontId="1"/>
  </si>
  <si>
    <t>競技者</t>
    <rPh sb="0" eb="1">
      <t>オイ</t>
    </rPh>
    <rPh sb="1" eb="2">
      <t>ワザ</t>
    </rPh>
    <rPh sb="2" eb="3">
      <t>シャ</t>
    </rPh>
    <phoneticPr fontId="1"/>
  </si>
  <si>
    <t>氏　　　　　　　　　　　名</t>
    <rPh sb="0" eb="1">
      <t>シ</t>
    </rPh>
    <rPh sb="12" eb="13">
      <t>メイ</t>
    </rPh>
    <phoneticPr fontId="1"/>
  </si>
  <si>
    <t>北海道ゲートボール連合</t>
  </si>
  <si>
    <t>青森県ゲートボール協会</t>
  </si>
  <si>
    <t>岩手県ゲートボール協会</t>
  </si>
  <si>
    <t>宮城県ゲートボール連盟</t>
  </si>
  <si>
    <t>秋田県ゲートボール協会</t>
  </si>
  <si>
    <t>山形県ゲートボール協会</t>
  </si>
  <si>
    <t>福島県ゲートボール協会</t>
  </si>
  <si>
    <t>茨城県ゲートボール連合会</t>
  </si>
  <si>
    <t>栃木県ゲートボール協会</t>
  </si>
  <si>
    <t>群馬県ゲートボール協会</t>
  </si>
  <si>
    <t>埼玉県ゲートボール連盟</t>
  </si>
  <si>
    <t>千葉県ゲートボール連盟</t>
  </si>
  <si>
    <t>(特非)東京ゲートボール連合</t>
    <rPh sb="2" eb="3">
      <t>ヒ</t>
    </rPh>
    <phoneticPr fontId="2"/>
  </si>
  <si>
    <t>神奈川県ゲートボール連合</t>
  </si>
  <si>
    <t>(一財)新潟県ゲートボール連盟</t>
    <rPh sb="1" eb="2">
      <t>イチ</t>
    </rPh>
    <rPh sb="2" eb="3">
      <t>ザイ</t>
    </rPh>
    <rPh sb="4" eb="6">
      <t>ニイガタ</t>
    </rPh>
    <phoneticPr fontId="2"/>
  </si>
  <si>
    <t>石川県ゲートボール協会</t>
  </si>
  <si>
    <t>福井県ゲートボール協会</t>
  </si>
  <si>
    <t>山梨県ゲートボール協会</t>
  </si>
  <si>
    <t>長野県ゲートボール連盟</t>
  </si>
  <si>
    <t>岐阜県ゲートボール連盟</t>
  </si>
  <si>
    <t>静岡県ゲートボール協会</t>
  </si>
  <si>
    <t>愛知県ゲートボール連盟</t>
  </si>
  <si>
    <t>三重県ゲートボール連合会</t>
  </si>
  <si>
    <t>滋賀県ゲートボール連盟</t>
  </si>
  <si>
    <t>京都府ゲートボール連合</t>
  </si>
  <si>
    <t>大阪府ゲートボール連盟</t>
    <rPh sb="2" eb="3">
      <t>フ</t>
    </rPh>
    <phoneticPr fontId="2"/>
  </si>
  <si>
    <t>(一社）兵庫県ゲートボール連合</t>
    <rPh sb="1" eb="2">
      <t>イチ</t>
    </rPh>
    <rPh sb="2" eb="3">
      <t>シャ</t>
    </rPh>
    <phoneticPr fontId="2"/>
  </si>
  <si>
    <t>奈良県ゲートボール協会</t>
  </si>
  <si>
    <t>和歌山県ゲートボール協会</t>
  </si>
  <si>
    <t>鳥取県ゲートボール協会</t>
  </si>
  <si>
    <t>島根県ゲートボール協会</t>
  </si>
  <si>
    <t>岡山県ゲートボール協会</t>
  </si>
  <si>
    <t>広島県ゲートボール連合</t>
  </si>
  <si>
    <t>山口県ゲートボール協会</t>
  </si>
  <si>
    <t>徳島県ゲートボール協会</t>
  </si>
  <si>
    <t>香川県ゲートボール連盟</t>
  </si>
  <si>
    <t>愛媛県ゲートボール連合</t>
  </si>
  <si>
    <t>高知県ゲートボール協会</t>
  </si>
  <si>
    <t>福岡県ゲートボール連合</t>
  </si>
  <si>
    <t>佐賀県ゲートボール協会</t>
  </si>
  <si>
    <t>長崎県ゲートボール協会</t>
  </si>
  <si>
    <t>熊本県ゲートボール連合</t>
  </si>
  <si>
    <t>大分県ゲートボール協会</t>
  </si>
  <si>
    <t>宮崎県ゲートボール協会</t>
  </si>
  <si>
    <t>鹿児島県ゲートボール協会</t>
  </si>
  <si>
    <t>沖縄県ゲートボール連合</t>
  </si>
  <si>
    <t>男子クラス</t>
    <rPh sb="0" eb="2">
      <t>ダンシ</t>
    </rPh>
    <phoneticPr fontId="1"/>
  </si>
  <si>
    <t>女子クラス</t>
    <rPh sb="0" eb="2">
      <t>ジョシ</t>
    </rPh>
    <phoneticPr fontId="1"/>
  </si>
  <si>
    <t>２部クラス</t>
    <rPh sb="1" eb="2">
      <t>ブ</t>
    </rPh>
    <phoneticPr fontId="1"/>
  </si>
  <si>
    <t>全日本ゲートボール選手権大会</t>
    <rPh sb="0" eb="3">
      <t>ゼンニホン</t>
    </rPh>
    <rPh sb="9" eb="12">
      <t>センシュケン</t>
    </rPh>
    <rPh sb="12" eb="14">
      <t>タイカイ</t>
    </rPh>
    <phoneticPr fontId="1"/>
  </si>
  <si>
    <t>全国選抜ゲートボール大会</t>
    <rPh sb="0" eb="2">
      <t>ゼンコク</t>
    </rPh>
    <rPh sb="2" eb="4">
      <t>センバツ</t>
    </rPh>
    <rPh sb="10" eb="12">
      <t>タイカイ</t>
    </rPh>
    <phoneticPr fontId="1"/>
  </si>
  <si>
    <t>全国ジュニアゲートボール大会</t>
    <rPh sb="0" eb="2">
      <t>ゼンコク</t>
    </rPh>
    <rPh sb="12" eb="14">
      <t>タイカイ</t>
    </rPh>
    <phoneticPr fontId="1"/>
  </si>
  <si>
    <t>全日本世代交流ゲートボール大会</t>
    <rPh sb="0" eb="3">
      <t>ゼンニホン</t>
    </rPh>
    <rPh sb="3" eb="5">
      <t>セダイ</t>
    </rPh>
    <rPh sb="5" eb="7">
      <t>コウリュウ</t>
    </rPh>
    <rPh sb="13" eb="15">
      <t>タイカイ</t>
    </rPh>
    <phoneticPr fontId="1"/>
  </si>
  <si>
    <t>全国社会人ゲートボール大会</t>
    <rPh sb="0" eb="2">
      <t>ゼンコク</t>
    </rPh>
    <rPh sb="2" eb="4">
      <t>シャカイ</t>
    </rPh>
    <rPh sb="4" eb="5">
      <t>ジン</t>
    </rPh>
    <rPh sb="11" eb="13">
      <t>タイカイ</t>
    </rPh>
    <phoneticPr fontId="1"/>
  </si>
  <si>
    <t>国民体育大会 [公開] ゲートボール競技会</t>
    <rPh sb="0" eb="2">
      <t>コクミン</t>
    </rPh>
    <rPh sb="2" eb="4">
      <t>タイイク</t>
    </rPh>
    <rPh sb="4" eb="6">
      <t>タイカイ</t>
    </rPh>
    <rPh sb="8" eb="10">
      <t>コウカイ</t>
    </rPh>
    <rPh sb="18" eb="21">
      <t>キョウギカイ</t>
    </rPh>
    <phoneticPr fontId="1"/>
  </si>
  <si>
    <t>大会名</t>
    <rPh sb="0" eb="2">
      <t>タイカイ</t>
    </rPh>
    <rPh sb="2" eb="3">
      <t>メイ</t>
    </rPh>
    <phoneticPr fontId="1"/>
  </si>
  <si>
    <t>クラス</t>
    <phoneticPr fontId="1"/>
  </si>
  <si>
    <t>監督</t>
    <rPh sb="0" eb="2">
      <t>カントク</t>
    </rPh>
    <phoneticPr fontId="1"/>
  </si>
  <si>
    <t>氏名</t>
    <rPh sb="0" eb="2">
      <t>シメイ</t>
    </rPh>
    <phoneticPr fontId="1"/>
  </si>
  <si>
    <t>ふりがな</t>
    <phoneticPr fontId="1"/>
  </si>
  <si>
    <t>住所</t>
    <rPh sb="0" eb="2">
      <t>ジュウショ</t>
    </rPh>
    <phoneticPr fontId="1"/>
  </si>
  <si>
    <t>連絡先（）</t>
    <rPh sb="0" eb="3">
      <t>レンラクサキ</t>
    </rPh>
    <phoneticPr fontId="1"/>
  </si>
  <si>
    <t>チーム名</t>
    <rPh sb="3" eb="4">
      <t>メイ</t>
    </rPh>
    <phoneticPr fontId="1"/>
  </si>
  <si>
    <t>記入例</t>
    <rPh sb="0" eb="2">
      <t>キニュウ</t>
    </rPh>
    <rPh sb="2" eb="3">
      <t>レイ</t>
    </rPh>
    <phoneticPr fontId="1"/>
  </si>
  <si>
    <t>日本　連合</t>
    <rPh sb="0" eb="2">
      <t>ニホン</t>
    </rPh>
    <rPh sb="3" eb="5">
      <t>レンゴウ</t>
    </rPh>
    <phoneticPr fontId="1"/>
  </si>
  <si>
    <t>にほん　れんごう</t>
    <phoneticPr fontId="1"/>
  </si>
  <si>
    <t>106-0013</t>
    <phoneticPr fontId="1"/>
  </si>
  <si>
    <t>Ａ</t>
    <phoneticPr fontId="1"/>
  </si>
  <si>
    <t>090-9999-9999</t>
    <phoneticPr fontId="1"/>
  </si>
  <si>
    <t>東京都新宿区霞ヶ丘町４－２－５０８</t>
    <rPh sb="0" eb="3">
      <t>トウキョウト</t>
    </rPh>
    <rPh sb="3" eb="6">
      <t>シンジュクク</t>
    </rPh>
    <rPh sb="6" eb="9">
      <t>カスミガオカ</t>
    </rPh>
    <rPh sb="9" eb="10">
      <t>マチ</t>
    </rPh>
    <phoneticPr fontId="1"/>
  </si>
  <si>
    <t>競技者</t>
    <rPh sb="0" eb="3">
      <t>キョウギシャ</t>
    </rPh>
    <phoneticPr fontId="1"/>
  </si>
  <si>
    <t>男子１部クラス</t>
    <rPh sb="0" eb="2">
      <t>ダンシ</t>
    </rPh>
    <rPh sb="3" eb="4">
      <t>ブ</t>
    </rPh>
    <phoneticPr fontId="1"/>
  </si>
  <si>
    <t>女子１部クラス</t>
    <rPh sb="0" eb="2">
      <t>ジョシ</t>
    </rPh>
    <rPh sb="3" eb="4">
      <t>ブ</t>
    </rPh>
    <phoneticPr fontId="1"/>
  </si>
  <si>
    <t>---</t>
    <phoneticPr fontId="1"/>
  </si>
  <si>
    <t>男</t>
    <rPh sb="0" eb="1">
      <t>オトコ</t>
    </rPh>
    <phoneticPr fontId="1"/>
  </si>
  <si>
    <t>女</t>
    <rPh sb="0" eb="1">
      <t>オンナ</t>
    </rPh>
    <phoneticPr fontId="1"/>
  </si>
  <si>
    <t>競技者１</t>
    <rPh sb="0" eb="3">
      <t>キョウギシャ</t>
    </rPh>
    <phoneticPr fontId="1"/>
  </si>
  <si>
    <t>競技者２</t>
    <rPh sb="0" eb="3">
      <t>キョウギシャ</t>
    </rPh>
    <phoneticPr fontId="1"/>
  </si>
  <si>
    <t>競技者３</t>
    <rPh sb="0" eb="3">
      <t>キョウギシャ</t>
    </rPh>
    <phoneticPr fontId="1"/>
  </si>
  <si>
    <t>競技者４</t>
    <rPh sb="0" eb="3">
      <t>キョウギシャ</t>
    </rPh>
    <phoneticPr fontId="1"/>
  </si>
  <si>
    <t>競技者５</t>
    <rPh sb="0" eb="3">
      <t>キョウギシャ</t>
    </rPh>
    <phoneticPr fontId="1"/>
  </si>
  <si>
    <t>競技者６</t>
    <rPh sb="0" eb="3">
      <t>キョウギシャ</t>
    </rPh>
    <phoneticPr fontId="1"/>
  </si>
  <si>
    <t>競技者７</t>
    <rPh sb="0" eb="3">
      <t>キョウギシャ</t>
    </rPh>
    <phoneticPr fontId="1"/>
  </si>
  <si>
    <t>競技者８</t>
    <rPh sb="0" eb="3">
      <t>キョウギシャ</t>
    </rPh>
    <phoneticPr fontId="1"/>
  </si>
  <si>
    <t>代表者（＊）</t>
    <rPh sb="0" eb="3">
      <t>ダイヒョウシャ</t>
    </rPh>
    <phoneticPr fontId="1"/>
  </si>
  <si>
    <t>Ｂ</t>
    <phoneticPr fontId="1"/>
  </si>
  <si>
    <t>Ｏ</t>
    <phoneticPr fontId="1"/>
  </si>
  <si>
    <t>AB</t>
    <phoneticPr fontId="1"/>
  </si>
  <si>
    <t>名</t>
    <rPh sb="0" eb="1">
      <t>メイ</t>
    </rPh>
    <phoneticPr fontId="1"/>
  </si>
  <si>
    <t>初回申込み</t>
    <rPh sb="0" eb="2">
      <t>ショカイ</t>
    </rPh>
    <rPh sb="2" eb="4">
      <t>モウシコ</t>
    </rPh>
    <phoneticPr fontId="1"/>
  </si>
  <si>
    <t>登録変更</t>
    <rPh sb="0" eb="2">
      <t>トウロク</t>
    </rPh>
    <rPh sb="2" eb="4">
      <t>ヘンコウ</t>
    </rPh>
    <phoneticPr fontId="1"/>
  </si>
  <si>
    <t>大会名／クラス</t>
    <rPh sb="0" eb="2">
      <t>タイカイ</t>
    </rPh>
    <rPh sb="2" eb="3">
      <t>メイ</t>
    </rPh>
    <phoneticPr fontId="1"/>
  </si>
  <si>
    <t>加盟団体番号</t>
    <rPh sb="0" eb="2">
      <t>カメイ</t>
    </rPh>
    <rPh sb="2" eb="4">
      <t>ダンタイ</t>
    </rPh>
    <rPh sb="4" eb="6">
      <t>バンゴウ</t>
    </rPh>
    <phoneticPr fontId="1"/>
  </si>
  <si>
    <t>プログラム用 チームプロフィール（250文字以内）</t>
    <rPh sb="5" eb="6">
      <t>ヨウ</t>
    </rPh>
    <rPh sb="20" eb="22">
      <t>モジ</t>
    </rPh>
    <rPh sb="22" eb="24">
      <t>イナイ</t>
    </rPh>
    <phoneticPr fontId="1"/>
  </si>
  <si>
    <t>最高年齢</t>
    <rPh sb="0" eb="2">
      <t>サイコウ</t>
    </rPh>
    <rPh sb="2" eb="4">
      <t>ネンレイ</t>
    </rPh>
    <phoneticPr fontId="1"/>
  </si>
  <si>
    <t>最小年齢</t>
    <rPh sb="0" eb="2">
      <t>サイショウ</t>
    </rPh>
    <rPh sb="2" eb="4">
      <t>ネンレイ</t>
    </rPh>
    <phoneticPr fontId="1"/>
  </si>
  <si>
    <t>平均年齢</t>
    <rPh sb="0" eb="2">
      <t>ヘイキン</t>
    </rPh>
    <rPh sb="2" eb="4">
      <t>ネンレイ</t>
    </rPh>
    <phoneticPr fontId="1"/>
  </si>
  <si>
    <t>連絡先</t>
    <rPh sb="0" eb="3">
      <t>レンラクサキ</t>
    </rPh>
    <phoneticPr fontId="1"/>
  </si>
  <si>
    <t>自宅住所 ／ 電話番号 ／ 生年月日</t>
    <rPh sb="0" eb="1">
      <t>ジ</t>
    </rPh>
    <rPh sb="1" eb="2">
      <t>タク</t>
    </rPh>
    <rPh sb="2" eb="3">
      <t>ジュウ</t>
    </rPh>
    <rPh sb="3" eb="4">
      <t>ショ</t>
    </rPh>
    <rPh sb="7" eb="8">
      <t>デン</t>
    </rPh>
    <rPh sb="8" eb="9">
      <t>ハナシ</t>
    </rPh>
    <rPh sb="9" eb="10">
      <t>バン</t>
    </rPh>
    <rPh sb="10" eb="11">
      <t>ゴウ</t>
    </rPh>
    <rPh sb="14" eb="16">
      <t>セイネン</t>
    </rPh>
    <rPh sb="16" eb="18">
      <t>ガッピ</t>
    </rPh>
    <phoneticPr fontId="1"/>
  </si>
  <si>
    <t>生</t>
    <phoneticPr fontId="1"/>
  </si>
  <si>
    <t>ふりなが</t>
    <phoneticPr fontId="1"/>
  </si>
  <si>
    <t>ふりがな</t>
    <phoneticPr fontId="1"/>
  </si>
  <si>
    <t>性別</t>
    <rPh sb="0" eb="1">
      <t>セイ</t>
    </rPh>
    <rPh sb="1" eb="2">
      <t>ベツ</t>
    </rPh>
    <phoneticPr fontId="1"/>
  </si>
  <si>
    <t>予選会</t>
    <rPh sb="0" eb="3">
      <t>ヨセンカイ</t>
    </rPh>
    <phoneticPr fontId="1"/>
  </si>
  <si>
    <t>推薦</t>
    <rPh sb="0" eb="2">
      <t>スイセン</t>
    </rPh>
    <phoneticPr fontId="1"/>
  </si>
  <si>
    <t>宿泊先</t>
    <rPh sb="0" eb="2">
      <t>シュクハク</t>
    </rPh>
    <rPh sb="2" eb="3">
      <t>サキ</t>
    </rPh>
    <phoneticPr fontId="1"/>
  </si>
  <si>
    <t>指定旅行社</t>
    <rPh sb="0" eb="2">
      <t>シテイ</t>
    </rPh>
    <rPh sb="2" eb="5">
      <t>リョコウシャ</t>
    </rPh>
    <phoneticPr fontId="1"/>
  </si>
  <si>
    <t>個人手配</t>
    <rPh sb="0" eb="2">
      <t>コジン</t>
    </rPh>
    <rPh sb="2" eb="4">
      <t>テハイ</t>
    </rPh>
    <phoneticPr fontId="1"/>
  </si>
  <si>
    <t>プロフィール</t>
    <phoneticPr fontId="1"/>
  </si>
  <si>
    <t>選考</t>
    <rPh sb="0" eb="2">
      <t>センコウ</t>
    </rPh>
    <phoneticPr fontId="1"/>
  </si>
  <si>
    <t>宿泊</t>
    <rPh sb="0" eb="2">
      <t>シュクハク</t>
    </rPh>
    <phoneticPr fontId="1"/>
  </si>
  <si>
    <t>（ 公 印 省 略 ）</t>
    <rPh sb="2" eb="3">
      <t>コウ</t>
    </rPh>
    <rPh sb="4" eb="5">
      <t>イン</t>
    </rPh>
    <rPh sb="6" eb="7">
      <t>ショウ</t>
    </rPh>
    <rPh sb="8" eb="9">
      <t>リャク</t>
    </rPh>
    <phoneticPr fontId="1"/>
  </si>
  <si>
    <t>（宿泊先）</t>
    <rPh sb="1" eb="3">
      <t>シュクハク</t>
    </rPh>
    <rPh sb="3" eb="4">
      <t>サキ</t>
    </rPh>
    <phoneticPr fontId="1"/>
  </si>
  <si>
    <t>宿泊先ホテル名</t>
    <rPh sb="0" eb="2">
      <t>シュクハク</t>
    </rPh>
    <rPh sb="2" eb="3">
      <t>サキ</t>
    </rPh>
    <rPh sb="6" eb="7">
      <t>メイ</t>
    </rPh>
    <phoneticPr fontId="1"/>
  </si>
  <si>
    <t>新型コロナウイルス感染症対策：健康チェックシート</t>
    <rPh sb="0" eb="2">
      <t>シンガタ</t>
    </rPh>
    <rPh sb="9" eb="12">
      <t>カンセンショウ</t>
    </rPh>
    <rPh sb="12" eb="14">
      <t>タイサク</t>
    </rPh>
    <rPh sb="15" eb="17">
      <t>ケンコウ</t>
    </rPh>
    <phoneticPr fontId="1"/>
  </si>
  <si>
    <t>①</t>
    <phoneticPr fontId="1"/>
  </si>
  <si>
    <t>②</t>
    <phoneticPr fontId="1"/>
  </si>
  <si>
    <t>③</t>
    <phoneticPr fontId="1"/>
  </si>
  <si>
    <t>④</t>
    <phoneticPr fontId="1"/>
  </si>
  <si>
    <t>⑤</t>
    <phoneticPr fontId="1"/>
  </si>
  <si>
    <t>⑥</t>
    <phoneticPr fontId="1"/>
  </si>
  <si>
    <t>⑦</t>
    <phoneticPr fontId="1"/>
  </si>
  <si>
    <t>※ 本シートをプリントし、必要事項を入力した上で、大会当日の受付時にご提出ください。</t>
    <rPh sb="2" eb="3">
      <t>ホン</t>
    </rPh>
    <rPh sb="13" eb="15">
      <t>ヒツヨウ</t>
    </rPh>
    <rPh sb="15" eb="17">
      <t>ジコウ</t>
    </rPh>
    <rPh sb="18" eb="20">
      <t>ニュウリョク</t>
    </rPh>
    <rPh sb="22" eb="23">
      <t>ウエ</t>
    </rPh>
    <rPh sb="25" eb="27">
      <t>タイカイ</t>
    </rPh>
    <rPh sb="27" eb="29">
      <t>トウジツ</t>
    </rPh>
    <rPh sb="30" eb="32">
      <t>ウケツケ</t>
    </rPh>
    <rPh sb="32" eb="33">
      <t>ジ</t>
    </rPh>
    <rPh sb="35" eb="37">
      <t>テイシュツ</t>
    </rPh>
    <phoneticPr fontId="1"/>
  </si>
  <si>
    <t>2週間の</t>
    <rPh sb="1" eb="3">
      <t>シュウカン</t>
    </rPh>
    <phoneticPr fontId="1"/>
  </si>
  <si>
    <t>健康状態</t>
    <rPh sb="0" eb="2">
      <t>ケンコウ</t>
    </rPh>
    <rPh sb="2" eb="4">
      <t>ジョウタイ</t>
    </rPh>
    <phoneticPr fontId="1"/>
  </si>
  <si>
    <t>検温</t>
    <rPh sb="0" eb="2">
      <t>ケンオン</t>
    </rPh>
    <phoneticPr fontId="1"/>
  </si>
  <si>
    <t>当日の</t>
    <rPh sb="0" eb="2">
      <t>トウジツ</t>
    </rPh>
    <phoneticPr fontId="1"/>
  </si>
  <si>
    <t>健康状態チェックシート</t>
    <rPh sb="0" eb="2">
      <t>ケンコウ</t>
    </rPh>
    <rPh sb="2" eb="4">
      <t>ジョウタイ</t>
    </rPh>
    <phoneticPr fontId="1"/>
  </si>
  <si>
    <t>代表者：</t>
    <rPh sb="0" eb="2">
      <t>ダイヒョウ</t>
    </rPh>
    <rPh sb="2" eb="3">
      <t>シャ</t>
    </rPh>
    <phoneticPr fontId="1"/>
  </si>
  <si>
    <t>連絡先：</t>
    <rPh sb="0" eb="3">
      <t>レンラクサキ</t>
    </rPh>
    <phoneticPr fontId="1"/>
  </si>
  <si>
    <t>所属加盟団体：</t>
    <phoneticPr fontId="1"/>
  </si>
  <si>
    <t>≪大会当日２週間前からの健康状態確認項目≫　各項目をクリアした場合は、"○"を記入してください。</t>
    <rPh sb="1" eb="3">
      <t>タイカイ</t>
    </rPh>
    <rPh sb="3" eb="5">
      <t>トウジツ</t>
    </rPh>
    <rPh sb="6" eb="9">
      <t>シュウカンマエ</t>
    </rPh>
    <rPh sb="12" eb="14">
      <t>ケンコウ</t>
    </rPh>
    <rPh sb="14" eb="16">
      <t>ジョウタイ</t>
    </rPh>
    <rPh sb="16" eb="18">
      <t>カクニン</t>
    </rPh>
    <rPh sb="18" eb="20">
      <t>コウモク</t>
    </rPh>
    <rPh sb="22" eb="23">
      <t>カク</t>
    </rPh>
    <rPh sb="23" eb="25">
      <t>コウモク</t>
    </rPh>
    <rPh sb="31" eb="33">
      <t>バアイ</t>
    </rPh>
    <rPh sb="39" eb="41">
      <t>キニュウ</t>
    </rPh>
    <phoneticPr fontId="1"/>
  </si>
  <si>
    <t>平熱を超える発熱がない。</t>
    <rPh sb="0" eb="2">
      <t>ヘイネツ</t>
    </rPh>
    <rPh sb="3" eb="4">
      <t>コ</t>
    </rPh>
    <rPh sb="6" eb="8">
      <t>ハツネツ</t>
    </rPh>
    <phoneticPr fontId="1"/>
  </si>
  <si>
    <t>咳、のどの痛みなど、風邪の症状がない。</t>
    <rPh sb="0" eb="1">
      <t>セキ</t>
    </rPh>
    <rPh sb="5" eb="6">
      <t>イタ</t>
    </rPh>
    <rPh sb="10" eb="12">
      <t>カゼ</t>
    </rPh>
    <rPh sb="13" eb="15">
      <t>ショウジョウ</t>
    </rPh>
    <phoneticPr fontId="1"/>
  </si>
  <si>
    <t>嗅覚や味覚に異常がない。</t>
    <rPh sb="0" eb="2">
      <t>キュウカク</t>
    </rPh>
    <rPh sb="3" eb="5">
      <t>ミカク</t>
    </rPh>
    <rPh sb="6" eb="8">
      <t>イジョウ</t>
    </rPh>
    <phoneticPr fontId="1"/>
  </si>
  <si>
    <t>だるさや息苦しさがない。</t>
    <rPh sb="4" eb="6">
      <t>イキグル</t>
    </rPh>
    <phoneticPr fontId="1"/>
  </si>
  <si>
    <t>新型コロナウイルス感染症陽性とされた者との濃厚接触がない。</t>
    <rPh sb="0" eb="2">
      <t>シンガタ</t>
    </rPh>
    <rPh sb="9" eb="12">
      <t>カンセンショウ</t>
    </rPh>
    <rPh sb="12" eb="14">
      <t>ヨウセイ</t>
    </rPh>
    <rPh sb="18" eb="19">
      <t>モノ</t>
    </rPh>
    <rPh sb="21" eb="23">
      <t>ノウコウ</t>
    </rPh>
    <rPh sb="23" eb="25">
      <t>セッショク</t>
    </rPh>
    <phoneticPr fontId="1"/>
  </si>
  <si>
    <t>同居家族や身近な知人に感染が疑われる者がいない。</t>
    <rPh sb="0" eb="2">
      <t>ドウキョ</t>
    </rPh>
    <rPh sb="2" eb="4">
      <t>カゾク</t>
    </rPh>
    <rPh sb="5" eb="7">
      <t>ミジカ</t>
    </rPh>
    <rPh sb="8" eb="10">
      <t>チジン</t>
    </rPh>
    <rPh sb="11" eb="13">
      <t>カンセン</t>
    </rPh>
    <rPh sb="14" eb="15">
      <t>ウタガ</t>
    </rPh>
    <rPh sb="18" eb="19">
      <t>モノ</t>
    </rPh>
    <phoneticPr fontId="1"/>
  </si>
  <si>
    <t>過去14日以内に政府からの入国制限や入国観察期間が必要とされている国等への渡航、または当該在住者との濃厚接触がない。</t>
    <rPh sb="0" eb="2">
      <t>カコ</t>
    </rPh>
    <rPh sb="4" eb="5">
      <t>ニチ</t>
    </rPh>
    <rPh sb="5" eb="7">
      <t>イナイ</t>
    </rPh>
    <rPh sb="8" eb="10">
      <t>セイフ</t>
    </rPh>
    <rPh sb="13" eb="15">
      <t>ニュウコク</t>
    </rPh>
    <rPh sb="15" eb="17">
      <t>セイゲン</t>
    </rPh>
    <rPh sb="18" eb="20">
      <t>ニュウコク</t>
    </rPh>
    <rPh sb="20" eb="22">
      <t>カンサツ</t>
    </rPh>
    <rPh sb="22" eb="24">
      <t>キカン</t>
    </rPh>
    <rPh sb="25" eb="27">
      <t>ヒツヨウ</t>
    </rPh>
    <rPh sb="33" eb="34">
      <t>クニ</t>
    </rPh>
    <rPh sb="34" eb="35">
      <t>トウ</t>
    </rPh>
    <rPh sb="37" eb="39">
      <t>トコウ</t>
    </rPh>
    <rPh sb="43" eb="45">
      <t>トウガイ</t>
    </rPh>
    <rPh sb="45" eb="48">
      <t>ザイジュウシャ</t>
    </rPh>
    <rPh sb="50" eb="52">
      <t>ノウコウ</t>
    </rPh>
    <rPh sb="52" eb="54">
      <t>セッショク</t>
    </rPh>
    <phoneticPr fontId="1"/>
  </si>
  <si>
    <t>その他</t>
    <rPh sb="2" eb="3">
      <t>タ</t>
    </rPh>
    <phoneticPr fontId="1"/>
  </si>
  <si>
    <t>全国大会参加にあたり、主催者が定めた「感染症予防モデル大会実施マニュアル」及び大会会場での感染対策に遵守することを誓います。</t>
    <rPh sb="0" eb="2">
      <t>ゼンコク</t>
    </rPh>
    <rPh sb="2" eb="4">
      <t>タイカイ</t>
    </rPh>
    <rPh sb="4" eb="6">
      <t>サンカ</t>
    </rPh>
    <rPh sb="11" eb="14">
      <t>シュサイシャ</t>
    </rPh>
    <rPh sb="15" eb="16">
      <t>サダ</t>
    </rPh>
    <rPh sb="19" eb="22">
      <t>カンセンショウ</t>
    </rPh>
    <rPh sb="22" eb="24">
      <t>ヨボウ</t>
    </rPh>
    <rPh sb="27" eb="29">
      <t>タイカイ</t>
    </rPh>
    <rPh sb="29" eb="31">
      <t>ジッシ</t>
    </rPh>
    <rPh sb="37" eb="38">
      <t>オヨ</t>
    </rPh>
    <rPh sb="39" eb="41">
      <t>タイカイ</t>
    </rPh>
    <rPh sb="41" eb="43">
      <t>カイジョウ</t>
    </rPh>
    <rPh sb="45" eb="47">
      <t>カンセン</t>
    </rPh>
    <rPh sb="47" eb="49">
      <t>タイサク</t>
    </rPh>
    <rPh sb="50" eb="52">
      <t>ジュンシュ</t>
    </rPh>
    <rPh sb="57" eb="58">
      <t>チカ</t>
    </rPh>
    <phoneticPr fontId="1"/>
  </si>
  <si>
    <t>本シートは、日本連合主催全国大会において、新型コロナウイルス感染症の拡大を防止するため、参加者の健康状態を確認することを目的としています。本シートに記載内容は、感染症患者または、その疑いのある方が発見された場合、必要な範囲で保健所等に提出する場合がありますことを、ご了承ください。</t>
    <rPh sb="0" eb="1">
      <t>ホン</t>
    </rPh>
    <rPh sb="6" eb="8">
      <t>ニホン</t>
    </rPh>
    <rPh sb="8" eb="10">
      <t>レンゴウ</t>
    </rPh>
    <rPh sb="10" eb="12">
      <t>シュサイ</t>
    </rPh>
    <rPh sb="12" eb="14">
      <t>ゼンコク</t>
    </rPh>
    <rPh sb="14" eb="16">
      <t>タイカイ</t>
    </rPh>
    <rPh sb="21" eb="23">
      <t>シンガタ</t>
    </rPh>
    <rPh sb="30" eb="33">
      <t>カンセンショウ</t>
    </rPh>
    <rPh sb="34" eb="36">
      <t>カクダイ</t>
    </rPh>
    <rPh sb="37" eb="39">
      <t>ボウシ</t>
    </rPh>
    <rPh sb="44" eb="47">
      <t>サンカシャ</t>
    </rPh>
    <rPh sb="48" eb="50">
      <t>ケンコウ</t>
    </rPh>
    <rPh sb="50" eb="52">
      <t>ジョウタイ</t>
    </rPh>
    <rPh sb="53" eb="55">
      <t>カクニン</t>
    </rPh>
    <rPh sb="60" eb="62">
      <t>モクテキ</t>
    </rPh>
    <rPh sb="69" eb="70">
      <t>ホン</t>
    </rPh>
    <rPh sb="74" eb="76">
      <t>キサイ</t>
    </rPh>
    <rPh sb="76" eb="78">
      <t>ナイヨウ</t>
    </rPh>
    <rPh sb="80" eb="83">
      <t>カンセンショウ</t>
    </rPh>
    <rPh sb="83" eb="85">
      <t>カンジャ</t>
    </rPh>
    <rPh sb="91" eb="92">
      <t>ウタガ</t>
    </rPh>
    <rPh sb="96" eb="97">
      <t>カタ</t>
    </rPh>
    <rPh sb="98" eb="100">
      <t>ハッケン</t>
    </rPh>
    <rPh sb="103" eb="105">
      <t>バアイ</t>
    </rPh>
    <rPh sb="106" eb="108">
      <t>ヒツヨウ</t>
    </rPh>
    <rPh sb="109" eb="111">
      <t>ハンイ</t>
    </rPh>
    <rPh sb="112" eb="115">
      <t>ホケンジョ</t>
    </rPh>
    <rPh sb="115" eb="116">
      <t>トウ</t>
    </rPh>
    <rPh sb="117" eb="119">
      <t>テイシュツ</t>
    </rPh>
    <rPh sb="121" eb="123">
      <t>バアイ</t>
    </rPh>
    <rPh sb="133" eb="135">
      <t>リョウショウ</t>
    </rPh>
    <phoneticPr fontId="1"/>
  </si>
  <si>
    <t>公認指導者番号</t>
    <rPh sb="0" eb="2">
      <t>コウニン</t>
    </rPh>
    <rPh sb="2" eb="5">
      <t>シドウシャ</t>
    </rPh>
    <rPh sb="5" eb="7">
      <t>バンゴウ</t>
    </rPh>
    <phoneticPr fontId="1"/>
  </si>
  <si>
    <t>０１２３４５６</t>
    <phoneticPr fontId="1"/>
  </si>
  <si>
    <t>年齢</t>
    <rPh sb="0" eb="2">
      <t>ネンレイ</t>
    </rPh>
    <phoneticPr fontId="1"/>
  </si>
  <si>
    <t>ゲートボールコーチ１登録番号</t>
    <rPh sb="10" eb="12">
      <t>トウロク</t>
    </rPh>
    <rPh sb="12" eb="14">
      <t>バンゴウ</t>
    </rPh>
    <phoneticPr fontId="1"/>
  </si>
  <si>
    <t>年齢</t>
    <rPh sb="0" eb="1">
      <t>トシ</t>
    </rPh>
    <rPh sb="1" eb="2">
      <t>ヨワイ</t>
    </rPh>
    <phoneticPr fontId="1"/>
  </si>
  <si>
    <t>参加登録申込書データ 変更履歴</t>
    <rPh sb="0" eb="2">
      <t>サンカ</t>
    </rPh>
    <rPh sb="2" eb="4">
      <t>トウロク</t>
    </rPh>
    <rPh sb="4" eb="6">
      <t>モウシコ</t>
    </rPh>
    <rPh sb="6" eb="7">
      <t>ショ</t>
    </rPh>
    <rPh sb="11" eb="13">
      <t>ヘンコウ</t>
    </rPh>
    <rPh sb="13" eb="15">
      <t>リレキ</t>
    </rPh>
    <phoneticPr fontId="1"/>
  </si>
  <si>
    <t>Ver.</t>
    <phoneticPr fontId="1"/>
  </si>
  <si>
    <t>変更点</t>
    <rPh sb="0" eb="2">
      <t>ヘンコウ</t>
    </rPh>
    <rPh sb="2" eb="3">
      <t>テン</t>
    </rPh>
    <phoneticPr fontId="1"/>
  </si>
  <si>
    <t>公認スポーツ指導者（ゲートボールコーチ１）登録番号の入力欄の追加</t>
    <rPh sb="0" eb="2">
      <t>コウニン</t>
    </rPh>
    <rPh sb="6" eb="9">
      <t>シドウシャ</t>
    </rPh>
    <rPh sb="21" eb="23">
      <t>トウロク</t>
    </rPh>
    <rPh sb="23" eb="25">
      <t>バンゴウ</t>
    </rPh>
    <rPh sb="26" eb="28">
      <t>ニュウリョク</t>
    </rPh>
    <rPh sb="28" eb="29">
      <t>ラン</t>
    </rPh>
    <rPh sb="30" eb="32">
      <t>ツイカ</t>
    </rPh>
    <phoneticPr fontId="1"/>
  </si>
  <si>
    <t>国体出場のチーム名は（都道府県名）のみと追記。</t>
    <rPh sb="0" eb="2">
      <t>コクタイ</t>
    </rPh>
    <rPh sb="2" eb="4">
      <t>シュツジョウ</t>
    </rPh>
    <rPh sb="8" eb="9">
      <t>メイ</t>
    </rPh>
    <rPh sb="11" eb="15">
      <t>トドウフケン</t>
    </rPh>
    <rPh sb="15" eb="16">
      <t>メイ</t>
    </rPh>
    <rPh sb="20" eb="22">
      <t>ツイキ</t>
    </rPh>
    <phoneticPr fontId="1"/>
  </si>
  <si>
    <t>各大会の参加申込・締切日を追記。</t>
    <rPh sb="0" eb="3">
      <t>カクタイカイ</t>
    </rPh>
    <rPh sb="4" eb="6">
      <t>サンカ</t>
    </rPh>
    <rPh sb="6" eb="8">
      <t>モウシコ</t>
    </rPh>
    <rPh sb="9" eb="12">
      <t>シメキリビ</t>
    </rPh>
    <rPh sb="13" eb="15">
      <t>ツイキ</t>
    </rPh>
    <phoneticPr fontId="1"/>
  </si>
  <si>
    <t>参加申込・締切日</t>
    <rPh sb="0" eb="2">
      <t>サンカ</t>
    </rPh>
    <rPh sb="2" eb="4">
      <t>モウシコ</t>
    </rPh>
    <rPh sb="5" eb="8">
      <t>シメキリビ</t>
    </rPh>
    <phoneticPr fontId="1"/>
  </si>
  <si>
    <t xml:space="preserve"> ←　加盟団体番号は「Sheet１」を参照</t>
    <rPh sb="3" eb="9">
      <t>カメイダンタイバンゴウ</t>
    </rPh>
    <rPh sb="19" eb="21">
      <t>サンショウ</t>
    </rPh>
    <phoneticPr fontId="1"/>
  </si>
  <si>
    <t>オリパラ県ゲートボール連合</t>
    <rPh sb="4" eb="5">
      <t>ケン</t>
    </rPh>
    <rPh sb="11" eb="13">
      <t>レンゴウ</t>
    </rPh>
    <phoneticPr fontId="1"/>
  </si>
  <si>
    <t>在住</t>
    <rPh sb="0" eb="2">
      <t>ザイジュウ</t>
    </rPh>
    <phoneticPr fontId="1"/>
  </si>
  <si>
    <t>在勤</t>
    <rPh sb="0" eb="2">
      <t>ザイキン</t>
    </rPh>
    <phoneticPr fontId="1"/>
  </si>
  <si>
    <t>在学</t>
    <rPh sb="0" eb="2">
      <t>ザイガク</t>
    </rPh>
    <phoneticPr fontId="1"/>
  </si>
  <si>
    <t>---</t>
  </si>
  <si>
    <t>色のついたセル欄に、必要事項を入力（選択）してください。最下段の「予選会参加チーム数」「成績」欄の記入もお願いします。</t>
    <rPh sb="0" eb="1">
      <t>イロ</t>
    </rPh>
    <rPh sb="7" eb="8">
      <t>ラン</t>
    </rPh>
    <rPh sb="10" eb="12">
      <t>ヒツヨウ</t>
    </rPh>
    <rPh sb="12" eb="14">
      <t>ジコウ</t>
    </rPh>
    <rPh sb="15" eb="17">
      <t>ニュウリョク</t>
    </rPh>
    <rPh sb="18" eb="20">
      <t>センタク</t>
    </rPh>
    <rPh sb="28" eb="31">
      <t>サイゲダン</t>
    </rPh>
    <rPh sb="33" eb="36">
      <t>ヨセンカイ</t>
    </rPh>
    <rPh sb="36" eb="38">
      <t>サンカ</t>
    </rPh>
    <rPh sb="41" eb="42">
      <t>スウ</t>
    </rPh>
    <rPh sb="44" eb="46">
      <t>セイセキ</t>
    </rPh>
    <rPh sb="47" eb="48">
      <t>ラン</t>
    </rPh>
    <rPh sb="49" eb="51">
      <t>キニュウ</t>
    </rPh>
    <rPh sb="53" eb="54">
      <t>ネガ</t>
    </rPh>
    <phoneticPr fontId="1"/>
  </si>
  <si>
    <t>　※ 10文字を超えない程度（県、チームの入力は不要）</t>
    <rPh sb="5" eb="7">
      <t>モジ</t>
    </rPh>
    <rPh sb="8" eb="9">
      <t>コ</t>
    </rPh>
    <rPh sb="12" eb="14">
      <t>テイド</t>
    </rPh>
    <rPh sb="15" eb="16">
      <t>ケン</t>
    </rPh>
    <rPh sb="21" eb="23">
      <t>ニュウリョク</t>
    </rPh>
    <rPh sb="24" eb="26">
      <t>フヨウ</t>
    </rPh>
    <phoneticPr fontId="1"/>
  </si>
  <si>
    <t>第39回 全日本ゲートボール選手権大会</t>
    <rPh sb="0" eb="1">
      <t>ダイ</t>
    </rPh>
    <rPh sb="3" eb="4">
      <t>カイ</t>
    </rPh>
    <phoneticPr fontId="1"/>
  </si>
  <si>
    <t>Ｂ</t>
  </si>
  <si>
    <t>← 予選会を行った場合、参加チーム数・成績は必ず記入してください。</t>
    <rPh sb="2" eb="5">
      <t>ヨセンカイ</t>
    </rPh>
    <rPh sb="6" eb="7">
      <t>オコナ</t>
    </rPh>
    <rPh sb="9" eb="11">
      <t>バアイ</t>
    </rPh>
    <rPh sb="12" eb="14">
      <t>サンカ</t>
    </rPh>
    <rPh sb="17" eb="18">
      <t>スウ</t>
    </rPh>
    <rPh sb="19" eb="21">
      <t>セイセキ</t>
    </rPh>
    <rPh sb="22" eb="23">
      <t>カナラ</t>
    </rPh>
    <rPh sb="24" eb="26">
      <t>キニュウ</t>
    </rPh>
    <phoneticPr fontId="1"/>
  </si>
  <si>
    <t>← 宿泊する場合は、宿泊先を記入してください。</t>
    <rPh sb="2" eb="4">
      <t>シュクハク</t>
    </rPh>
    <rPh sb="6" eb="8">
      <t>バアイ</t>
    </rPh>
    <rPh sb="10" eb="12">
      <t>シュクハク</t>
    </rPh>
    <rPh sb="12" eb="13">
      <t>サキ</t>
    </rPh>
    <rPh sb="14" eb="16">
      <t>キニュウ</t>
    </rPh>
    <phoneticPr fontId="1"/>
  </si>
  <si>
    <t>富山県ゲートボール協会</t>
    <phoneticPr fontId="2"/>
  </si>
  <si>
    <t>申込・参加料〆切日：2023年9月15日（金）</t>
    <rPh sb="0" eb="2">
      <t>モウシコミ</t>
    </rPh>
    <rPh sb="3" eb="6">
      <t>サンカリョウ</t>
    </rPh>
    <rPh sb="6" eb="9">
      <t>シメキリビ</t>
    </rPh>
    <rPh sb="14" eb="15">
      <t>ネン</t>
    </rPh>
    <rPh sb="16" eb="17">
      <t>ガツ</t>
    </rPh>
    <rPh sb="19" eb="20">
      <t>ニチ</t>
    </rPh>
    <rPh sb="21" eb="22">
      <t>キン</t>
    </rPh>
    <phoneticPr fontId="1"/>
  </si>
  <si>
    <r>
      <t>変更届〆切日：2023年</t>
    </r>
    <r>
      <rPr>
        <i/>
        <sz val="9"/>
        <rFont val="游ゴシック"/>
        <family val="3"/>
        <charset val="128"/>
      </rPr>
      <t>9</t>
    </r>
    <r>
      <rPr>
        <i/>
        <sz val="9"/>
        <rFont val="ＨＧｺﾞｼｯｸE-PRO"/>
        <family val="3"/>
        <charset val="128"/>
      </rPr>
      <t>月29日（金）</t>
    </r>
    <rPh sb="0" eb="3">
      <t>ヘンコウトドケ</t>
    </rPh>
    <rPh sb="3" eb="6">
      <t>シメキリビ</t>
    </rPh>
    <rPh sb="11" eb="12">
      <t>ネン</t>
    </rPh>
    <rPh sb="13" eb="14">
      <t>ガツ</t>
    </rPh>
    <rPh sb="16" eb="17">
      <t>ニチ</t>
    </rPh>
    <rPh sb="18" eb="19">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</si>
</sst>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9" formatCode="yyyy&quot;年&quot;m&quot;月&quot;d&quot;日&quot;;@"/>
    <numFmt numFmtId="180" formatCode="&quot;現在文字数 &quot;###&quot; 字&quot;"/>
    <numFmt numFmtId="181" formatCode="0.0_ "/>
    <numFmt numFmtId="182" formatCode="0.0_ &quot;歳&quot;"/>
    <numFmt numFmtId="183" formatCode="[$-F800]dddd\,\ mmmm\ dd\,\ yyyy"/>
  </numFmts>
  <fonts count="22">
    <font>
      <sz val="11"/>
      <name val="ＭＳ ゴシック"/>
      <family val="3"/>
      <charset val="128"/>
    </font>
    <font>
      <sz val="6"/>
      <name val="ＭＳ ゴシック"/>
      <family val="3"/>
      <charset val="128"/>
    </font>
    <font>
      <sz val="9"/>
      <name val="HG明朝B"/>
      <family val="1"/>
      <charset val="128"/>
    </font>
    <font>
      <i/>
      <sz val="9"/>
      <name val="HG明朝B"/>
      <family val="1"/>
      <charset val="128"/>
    </font>
    <font>
      <sz val="14"/>
      <name val="HGS明朝E"/>
      <family val="1"/>
      <charset val="128"/>
    </font>
    <font>
      <sz val="16"/>
      <name val="HGS明朝E"/>
      <family val="1"/>
      <charset val="128"/>
    </font>
    <font>
      <i/>
      <sz val="9"/>
      <name val="ＨＧｺﾞｼｯｸE-PRO"/>
      <family val="3"/>
      <charset val="128"/>
    </font>
    <font>
      <sz val="9"/>
      <name val="AR楷書体M"/>
      <family val="3"/>
      <charset val="128"/>
    </font>
    <font>
      <i/>
      <sz val="9"/>
      <name val="AR楷書体M"/>
      <family val="3"/>
      <charset val="128"/>
    </font>
    <font>
      <sz val="12"/>
      <name val="ＭＳ 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0"/>
      <name val="HG明朝B"/>
      <family val="1"/>
      <charset val="128"/>
    </font>
    <font>
      <sz val="14"/>
      <name val="ＭＳ ゴシック"/>
      <family val="3"/>
      <charset val="128"/>
    </font>
    <font>
      <sz val="11"/>
      <name val="HG明朝B"/>
      <family val="1"/>
      <charset val="128"/>
    </font>
    <font>
      <i/>
      <sz val="9"/>
      <name val="游ゴシック"/>
      <family val="3"/>
      <charset val="128"/>
    </font>
    <font>
      <sz val="11"/>
      <color theme="0"/>
      <name val="ＭＳ ゴシック"/>
      <family val="3"/>
      <charset val="128"/>
    </font>
    <font>
      <b/>
      <sz val="11"/>
      <color rgb="FFFF0000"/>
      <name val="ＭＳ ゴシック"/>
      <family val="3"/>
      <charset val="128"/>
    </font>
    <font>
      <b/>
      <sz val="14"/>
      <color rgb="FFFF0000"/>
      <name val="ＭＳ ゴシック"/>
      <family val="3"/>
      <charset val="128"/>
    </font>
  </fonts>
  <fills count="7">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tint="0.79998168889431442"/>
        <bgColor indexed="64"/>
      </patternFill>
    </fill>
  </fills>
  <borders count="40">
    <border>
      <left/>
      <right/>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dashDotDot">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hair">
        <color indexed="64"/>
      </left>
      <right/>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top style="dotted">
        <color indexed="64"/>
      </top>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alignment vertical="center"/>
    </xf>
  </cellStyleXfs>
  <cellXfs count="251">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quotePrefix="1" applyAlignment="1">
      <alignment vertical="center" shrinkToFit="1"/>
    </xf>
    <xf numFmtId="0" fontId="19" fillId="2" borderId="0" xfId="0" applyFont="1" applyFill="1" applyAlignment="1" applyProtection="1">
      <alignment horizontal="center" vertical="center" shrinkToFit="1"/>
    </xf>
    <xf numFmtId="0" fontId="0" fillId="0" borderId="0" xfId="0" applyProtection="1">
      <alignment vertical="center"/>
    </xf>
    <xf numFmtId="0" fontId="0" fillId="0" borderId="0" xfId="0" applyAlignment="1" applyProtection="1">
      <alignment vertical="center" shrinkToFit="1"/>
    </xf>
    <xf numFmtId="0" fontId="0" fillId="0" borderId="1" xfId="0" applyBorder="1" applyProtection="1">
      <alignment vertical="center"/>
    </xf>
    <xf numFmtId="0" fontId="0" fillId="0" borderId="1" xfId="0" applyBorder="1" applyAlignment="1" applyProtection="1">
      <alignment horizontal="center" vertical="center"/>
    </xf>
    <xf numFmtId="179" fontId="0" fillId="0" borderId="1" xfId="0" applyNumberFormat="1" applyBorder="1" applyProtection="1">
      <alignment vertical="center"/>
    </xf>
    <xf numFmtId="0" fontId="0" fillId="0" borderId="2" xfId="0" applyBorder="1" applyProtection="1">
      <alignment vertical="center"/>
    </xf>
    <xf numFmtId="0" fontId="0" fillId="3" borderId="2" xfId="0" applyFill="1" applyBorder="1" applyAlignment="1" applyProtection="1">
      <alignment vertical="center" shrinkToFit="1"/>
    </xf>
    <xf numFmtId="0" fontId="0" fillId="3" borderId="2" xfId="0" applyFill="1" applyBorder="1" applyAlignment="1" applyProtection="1">
      <alignment horizontal="center" vertical="center" shrinkToFit="1"/>
    </xf>
    <xf numFmtId="14" fontId="0" fillId="3" borderId="2" xfId="0" applyNumberFormat="1" applyFill="1" applyBorder="1" applyAlignment="1" applyProtection="1">
      <alignment vertical="center" shrinkToFit="1"/>
    </xf>
    <xf numFmtId="14" fontId="0" fillId="3" borderId="2" xfId="0" applyNumberFormat="1" applyFill="1" applyBorder="1" applyAlignment="1" applyProtection="1">
      <alignment horizontal="center" vertical="center" shrinkToFit="1"/>
    </xf>
    <xf numFmtId="14" fontId="0" fillId="0" borderId="0" xfId="0" applyNumberFormat="1" applyAlignment="1" applyProtection="1">
      <alignment vertical="center" shrinkToFit="1"/>
    </xf>
    <xf numFmtId="0" fontId="0" fillId="0" borderId="0" xfId="0" applyAlignment="1" applyProtection="1">
      <alignment horizontal="center" vertical="center" shrinkToFit="1"/>
    </xf>
    <xf numFmtId="0" fontId="0" fillId="0" borderId="0" xfId="0" applyFill="1" applyProtection="1">
      <alignment vertical="center"/>
    </xf>
    <xf numFmtId="0" fontId="0" fillId="0" borderId="0" xfId="0" applyAlignment="1" applyProtection="1">
      <alignment vertical="center"/>
    </xf>
    <xf numFmtId="0" fontId="0" fillId="4" borderId="31" xfId="0" applyFill="1" applyBorder="1" applyAlignment="1" applyProtection="1">
      <alignment horizontal="center" vertical="center"/>
      <protection locked="0"/>
    </xf>
    <xf numFmtId="0" fontId="0" fillId="4" borderId="0" xfId="0" applyFill="1" applyAlignment="1" applyProtection="1">
      <alignment vertical="center" shrinkToFit="1"/>
      <protection locked="0"/>
    </xf>
    <xf numFmtId="0" fontId="0" fillId="4" borderId="32" xfId="0" applyFill="1" applyBorder="1" applyAlignment="1" applyProtection="1">
      <alignment vertical="center" shrinkToFit="1"/>
      <protection locked="0"/>
    </xf>
    <xf numFmtId="0" fontId="0" fillId="4" borderId="32" xfId="0" applyFill="1" applyBorder="1" applyAlignment="1" applyProtection="1">
      <alignment horizontal="center" vertical="center" shrinkToFit="1"/>
      <protection locked="0"/>
    </xf>
    <xf numFmtId="14" fontId="0" fillId="4" borderId="32" xfId="0" applyNumberFormat="1" applyFill="1" applyBorder="1" applyAlignment="1" applyProtection="1">
      <alignment vertical="center" shrinkToFit="1"/>
      <protection locked="0"/>
    </xf>
    <xf numFmtId="0" fontId="0" fillId="4" borderId="33" xfId="0" applyFill="1" applyBorder="1" applyAlignment="1" applyProtection="1">
      <alignment vertical="center" shrinkToFit="1"/>
      <protection locked="0"/>
    </xf>
    <xf numFmtId="0" fontId="0" fillId="4" borderId="31" xfId="0" applyFill="1" applyBorder="1" applyAlignment="1" applyProtection="1">
      <alignment vertical="center" shrinkToFit="1"/>
      <protection locked="0"/>
    </xf>
    <xf numFmtId="0" fontId="0" fillId="4" borderId="31" xfId="0" applyFill="1" applyBorder="1" applyAlignment="1" applyProtection="1">
      <alignment horizontal="center" vertical="center" shrinkToFit="1"/>
      <protection locked="0"/>
    </xf>
    <xf numFmtId="14" fontId="0" fillId="4" borderId="31" xfId="0" applyNumberFormat="1" applyFill="1" applyBorder="1" applyAlignment="1" applyProtection="1">
      <alignment vertical="center" shrinkToFit="1"/>
      <protection locked="0"/>
    </xf>
    <xf numFmtId="0" fontId="0" fillId="0" borderId="0" xfId="0" applyAlignment="1" applyProtection="1">
      <alignment vertical="center" wrapText="1"/>
      <protection locked="0"/>
    </xf>
    <xf numFmtId="0" fontId="0" fillId="5" borderId="0" xfId="0" applyFill="1" applyAlignment="1" applyProtection="1">
      <alignment vertical="center" shrinkToFit="1"/>
    </xf>
    <xf numFmtId="0" fontId="0" fillId="5" borderId="32" xfId="0" applyFill="1" applyBorder="1" applyAlignment="1" applyProtection="1">
      <alignment vertical="center" shrinkToFit="1"/>
    </xf>
    <xf numFmtId="0" fontId="0" fillId="5" borderId="32" xfId="0" applyFill="1" applyBorder="1" applyAlignment="1" applyProtection="1">
      <alignment horizontal="center" vertical="center" shrinkToFit="1"/>
    </xf>
    <xf numFmtId="14" fontId="0" fillId="5" borderId="32" xfId="0" applyNumberFormat="1" applyFill="1" applyBorder="1" applyAlignment="1" applyProtection="1">
      <alignment vertical="center" shrinkToFit="1"/>
    </xf>
    <xf numFmtId="14" fontId="0" fillId="5" borderId="32" xfId="0" applyNumberFormat="1" applyFill="1" applyBorder="1" applyAlignment="1" applyProtection="1">
      <alignment horizontal="right" vertical="center" shrinkToFit="1"/>
    </xf>
    <xf numFmtId="0" fontId="0" fillId="4" borderId="34" xfId="0" applyFill="1" applyBorder="1" applyAlignment="1" applyProtection="1">
      <alignment vertical="center" shrinkToFit="1"/>
      <protection locked="0"/>
    </xf>
    <xf numFmtId="0" fontId="0" fillId="0" borderId="35" xfId="0" applyBorder="1" applyProtection="1">
      <alignment vertical="center"/>
    </xf>
    <xf numFmtId="0" fontId="0" fillId="0" borderId="36" xfId="0" applyBorder="1" applyProtection="1">
      <alignment vertical="center"/>
    </xf>
    <xf numFmtId="0" fontId="0" fillId="0" borderId="0" xfId="0" applyBorder="1" applyProtection="1">
      <alignment vertical="center"/>
    </xf>
    <xf numFmtId="0" fontId="0" fillId="5" borderId="0" xfId="0" applyFill="1" applyProtection="1">
      <alignment vertical="center"/>
    </xf>
    <xf numFmtId="181" fontId="0" fillId="5" borderId="0" xfId="0" applyNumberFormat="1" applyFill="1" applyProtection="1">
      <alignment vertical="center"/>
    </xf>
    <xf numFmtId="0" fontId="9" fillId="0" borderId="0" xfId="0" applyFont="1" applyFill="1" applyAlignment="1" applyProtection="1">
      <alignment horizontal="center" vertical="center"/>
    </xf>
    <xf numFmtId="0" fontId="0" fillId="0" borderId="0" xfId="0" applyAlignment="1" applyProtection="1">
      <alignment horizontal="center" vertical="center"/>
    </xf>
    <xf numFmtId="0" fontId="0" fillId="0" borderId="0" xfId="0" applyFill="1" applyAlignment="1" applyProtection="1">
      <alignment horizontal="center" vertical="center"/>
    </xf>
    <xf numFmtId="0" fontId="0" fillId="0" borderId="0" xfId="0" applyFont="1" applyFill="1" applyAlignment="1" applyProtection="1">
      <alignment horizontal="center" vertical="center"/>
    </xf>
    <xf numFmtId="0" fontId="0" fillId="0" borderId="3" xfId="0" applyBorder="1" applyAlignment="1">
      <alignment horizontal="center" vertical="center"/>
    </xf>
    <xf numFmtId="0" fontId="0" fillId="4" borderId="0" xfId="0" applyFont="1"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2" fillId="0" borderId="0" xfId="0" applyFont="1" applyBorder="1" applyAlignment="1" applyProtection="1">
      <alignment vertical="top" textRotation="255"/>
    </xf>
    <xf numFmtId="0" fontId="2" fillId="0" borderId="0" xfId="0" applyFont="1" applyBorder="1" applyAlignment="1" applyProtection="1">
      <alignment vertical="center" textRotation="255"/>
    </xf>
    <xf numFmtId="0" fontId="2" fillId="0" borderId="0" xfId="0" applyFont="1" applyBorder="1" applyProtection="1">
      <alignment vertical="center"/>
    </xf>
    <xf numFmtId="14" fontId="2" fillId="0" borderId="0" xfId="0" applyNumberFormat="1"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0" fillId="0" borderId="0" xfId="0" applyBorder="1" applyAlignment="1" applyProtection="1"/>
    <xf numFmtId="0" fontId="2" fillId="0" borderId="4" xfId="0" applyFont="1" applyBorder="1" applyAlignment="1" applyProtection="1"/>
    <xf numFmtId="0" fontId="2" fillId="0" borderId="4" xfId="0" applyFont="1" applyBorder="1" applyAlignment="1" applyProtection="1">
      <alignment horizontal="right" vertical="center"/>
    </xf>
    <xf numFmtId="0" fontId="7" fillId="0" borderId="0" xfId="0" applyFont="1" applyBorder="1" applyAlignment="1" applyProtection="1">
      <alignment vertical="top" textRotation="255"/>
    </xf>
    <xf numFmtId="0" fontId="7" fillId="0" borderId="0" xfId="0" applyFont="1" applyBorder="1" applyAlignment="1" applyProtection="1">
      <alignment vertical="center" textRotation="255"/>
    </xf>
    <xf numFmtId="0" fontId="7" fillId="0" borderId="0" xfId="0" applyFont="1" applyBorder="1" applyProtection="1">
      <alignment vertical="center"/>
    </xf>
    <xf numFmtId="0" fontId="13" fillId="0" borderId="5" xfId="0" applyFont="1" applyBorder="1" applyAlignment="1" applyProtection="1">
      <alignment horizontal="center" vertical="center" shrinkToFit="1"/>
    </xf>
    <xf numFmtId="0" fontId="8" fillId="0" borderId="6" xfId="0" applyFont="1" applyBorder="1" applyProtection="1">
      <alignment vertical="center"/>
    </xf>
    <xf numFmtId="0" fontId="2" fillId="0" borderId="7" xfId="0" applyFont="1" applyBorder="1" applyAlignment="1" applyProtection="1">
      <alignment horizontal="center" vertical="center"/>
    </xf>
    <xf numFmtId="0" fontId="11" fillId="0" borderId="8" xfId="0" applyFont="1" applyBorder="1" applyAlignment="1" applyProtection="1">
      <alignment horizontal="center" vertical="center" shrinkToFit="1"/>
    </xf>
    <xf numFmtId="0" fontId="2" fillId="0" borderId="9" xfId="0" applyFont="1" applyBorder="1" applyAlignment="1" applyProtection="1">
      <alignment vertical="center"/>
    </xf>
    <xf numFmtId="0" fontId="10" fillId="0" borderId="10" xfId="0" applyFont="1" applyBorder="1" applyAlignment="1" applyProtection="1">
      <alignment vertical="top"/>
    </xf>
    <xf numFmtId="0" fontId="2" fillId="0" borderId="0" xfId="0" applyFont="1" applyBorder="1" applyAlignment="1" applyProtection="1">
      <alignment horizontal="center" vertical="center" textRotation="255"/>
    </xf>
    <xf numFmtId="0" fontId="2" fillId="0" borderId="0" xfId="0" applyFont="1" applyBorder="1" applyAlignment="1" applyProtection="1">
      <alignment horizontal="distributed" vertical="center" justifyLastLine="1"/>
    </xf>
    <xf numFmtId="0" fontId="2" fillId="0" borderId="9" xfId="0" applyFont="1" applyBorder="1" applyAlignment="1" applyProtection="1">
      <alignment vertical="center" shrinkToFit="1"/>
    </xf>
    <xf numFmtId="0" fontId="2" fillId="0" borderId="10" xfId="0" applyFont="1" applyBorder="1" applyAlignment="1" applyProtection="1">
      <alignment shrinkToFit="1"/>
    </xf>
    <xf numFmtId="0" fontId="2" fillId="0" borderId="11" xfId="0" applyFont="1" applyBorder="1" applyAlignment="1" applyProtection="1">
      <alignment horizontal="center" shrinkToFit="1"/>
    </xf>
    <xf numFmtId="0" fontId="12" fillId="0" borderId="12" xfId="0" applyFont="1" applyBorder="1" applyAlignment="1" applyProtection="1">
      <alignment horizontal="left" vertical="center" shrinkToFit="1"/>
    </xf>
    <xf numFmtId="0" fontId="2" fillId="0" borderId="0" xfId="0" applyFont="1" applyBorder="1" applyAlignment="1" applyProtection="1">
      <alignment textRotation="255"/>
    </xf>
    <xf numFmtId="0" fontId="2" fillId="0" borderId="0" xfId="0" applyFont="1" applyBorder="1" applyAlignment="1" applyProtection="1"/>
    <xf numFmtId="0" fontId="12" fillId="0" borderId="0" xfId="0" applyFont="1" applyBorder="1" applyAlignment="1" applyProtection="1">
      <alignment horizontal="center"/>
    </xf>
    <xf numFmtId="182" fontId="12" fillId="0" borderId="0" xfId="0" applyNumberFormat="1" applyFont="1" applyBorder="1" applyAlignment="1" applyProtection="1">
      <alignment horizontal="center"/>
    </xf>
    <xf numFmtId="182" fontId="0" fillId="0" borderId="0" xfId="0" applyNumberFormat="1" applyBorder="1" applyAlignment="1" applyProtection="1">
      <alignment horizontal="center"/>
    </xf>
    <xf numFmtId="0" fontId="0" fillId="0" borderId="0" xfId="0" applyBorder="1" applyAlignment="1" applyProtection="1">
      <alignment horizontal="center"/>
    </xf>
    <xf numFmtId="0" fontId="2" fillId="0" borderId="13" xfId="0" applyFont="1" applyBorder="1" applyProtection="1">
      <alignment vertical="center"/>
    </xf>
    <xf numFmtId="0" fontId="12" fillId="0" borderId="14" xfId="0" applyFont="1" applyBorder="1" applyAlignment="1" applyProtection="1">
      <alignment horizontal="center"/>
    </xf>
    <xf numFmtId="0" fontId="12" fillId="0" borderId="14" xfId="0" applyFont="1" applyBorder="1" applyAlignment="1" applyProtection="1">
      <alignment horizontal="center" vertical="center"/>
    </xf>
    <xf numFmtId="0" fontId="0" fillId="0" borderId="14" xfId="0" applyBorder="1" applyAlignment="1" applyProtection="1">
      <alignment horizontal="left" vertical="center"/>
    </xf>
    <xf numFmtId="0" fontId="0" fillId="0" borderId="5" xfId="0" applyBorder="1">
      <alignment vertical="center"/>
    </xf>
    <xf numFmtId="0" fontId="0" fillId="0" borderId="15" xfId="0" applyBorder="1" applyAlignment="1">
      <alignment horizontal="center" vertical="center"/>
    </xf>
    <xf numFmtId="0" fontId="0" fillId="0" borderId="15" xfId="0" applyBorder="1">
      <alignment vertical="center"/>
    </xf>
    <xf numFmtId="0" fontId="0" fillId="0" borderId="3" xfId="0" applyBorder="1">
      <alignment vertical="center"/>
    </xf>
    <xf numFmtId="0" fontId="0" fillId="0" borderId="16" xfId="0" applyBorder="1" applyAlignment="1">
      <alignment horizontal="center" vertical="center"/>
    </xf>
    <xf numFmtId="0" fontId="0" fillId="0" borderId="16" xfId="0" applyBorder="1">
      <alignment vertical="center"/>
    </xf>
    <xf numFmtId="0" fontId="16" fillId="0" borderId="6" xfId="0" applyFont="1" applyBorder="1">
      <alignment vertical="center"/>
    </xf>
    <xf numFmtId="0" fontId="0" fillId="0" borderId="6" xfId="0" applyBorder="1">
      <alignment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shrinkToFit="1"/>
    </xf>
    <xf numFmtId="49" fontId="0" fillId="3" borderId="2" xfId="0" applyNumberFormat="1" applyFill="1" applyBorder="1" applyAlignment="1" applyProtection="1">
      <alignment horizontal="center" vertical="center" shrinkToFit="1"/>
    </xf>
    <xf numFmtId="49" fontId="0" fillId="5" borderId="0" xfId="0" applyNumberFormat="1" applyFill="1" applyAlignment="1" applyProtection="1">
      <alignment vertical="center" shrinkToFit="1"/>
    </xf>
    <xf numFmtId="49" fontId="0" fillId="0" borderId="0" xfId="0" applyNumberFormat="1" applyProtection="1">
      <alignment vertical="center"/>
    </xf>
    <xf numFmtId="49" fontId="0" fillId="4" borderId="0" xfId="0" applyNumberFormat="1" applyFill="1" applyAlignment="1" applyProtection="1">
      <alignment horizontal="center" vertical="center" shrinkToFit="1"/>
      <protection locked="0"/>
    </xf>
    <xf numFmtId="49" fontId="0" fillId="4" borderId="33" xfId="0" applyNumberFormat="1" applyFill="1" applyBorder="1" applyAlignment="1" applyProtection="1">
      <alignment horizontal="center" vertical="center" shrinkToFit="1"/>
      <protection locked="0"/>
    </xf>
    <xf numFmtId="49" fontId="0" fillId="5" borderId="0" xfId="0" applyNumberFormat="1" applyFill="1" applyAlignment="1" applyProtection="1">
      <alignment horizontal="center" vertical="center" shrinkToFit="1"/>
    </xf>
    <xf numFmtId="0" fontId="11" fillId="0" borderId="18"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183" fontId="11" fillId="0" borderId="3" xfId="0" applyNumberFormat="1" applyFont="1" applyBorder="1" applyAlignment="1" applyProtection="1">
      <alignment horizontal="center" vertical="center" shrinkToFit="1"/>
    </xf>
    <xf numFmtId="0" fontId="0" fillId="6" borderId="0" xfId="0" applyFill="1" applyAlignment="1">
      <alignment horizontal="center" vertical="center"/>
    </xf>
    <xf numFmtId="0" fontId="0" fillId="6" borderId="19" xfId="0" applyFill="1" applyBorder="1" applyAlignment="1">
      <alignment horizontal="center" vertical="center"/>
    </xf>
    <xf numFmtId="0" fontId="0" fillId="0" borderId="19" xfId="0" applyBorder="1">
      <alignment vertical="center"/>
    </xf>
    <xf numFmtId="0" fontId="0" fillId="0" borderId="0" xfId="0" applyAlignment="1">
      <alignment horizontal="right" vertical="center"/>
    </xf>
    <xf numFmtId="183" fontId="0" fillId="0" borderId="0" xfId="0" applyNumberFormat="1" applyFont="1">
      <alignment vertical="center"/>
    </xf>
    <xf numFmtId="0" fontId="20" fillId="0" borderId="0" xfId="0" applyFont="1" applyProtection="1">
      <alignment vertical="center"/>
    </xf>
    <xf numFmtId="0" fontId="20" fillId="0" borderId="37" xfId="0" applyFont="1" applyBorder="1" applyProtection="1">
      <alignment vertical="center"/>
    </xf>
    <xf numFmtId="0" fontId="0" fillId="0" borderId="0" xfId="0" quotePrefix="1" applyAlignment="1" applyProtection="1">
      <alignment horizontal="center" vertical="center" shrinkToFit="1"/>
    </xf>
    <xf numFmtId="0" fontId="0" fillId="0" borderId="38"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0" xfId="0" applyAlignment="1" applyProtection="1">
      <alignment horizontal="center" vertical="center"/>
    </xf>
    <xf numFmtId="0" fontId="21" fillId="4" borderId="0" xfId="0" applyFont="1" applyFill="1" applyAlignment="1" applyProtection="1">
      <alignment horizontal="center" vertical="center"/>
    </xf>
    <xf numFmtId="0" fontId="0" fillId="0" borderId="0" xfId="0" applyAlignment="1">
      <alignment horizontal="center" vertical="center"/>
    </xf>
    <xf numFmtId="0" fontId="0" fillId="4" borderId="0" xfId="0" applyFill="1" applyAlignment="1" applyProtection="1">
      <alignment vertical="center"/>
      <protection locked="0"/>
    </xf>
    <xf numFmtId="0" fontId="0" fillId="4" borderId="0" xfId="0" applyFill="1" applyAlignment="1" applyProtection="1">
      <alignment horizontal="center" vertical="center"/>
      <protection locked="0"/>
    </xf>
    <xf numFmtId="0" fontId="0" fillId="4" borderId="31" xfId="0" applyFill="1" applyBorder="1" applyAlignment="1" applyProtection="1">
      <alignment vertical="center"/>
    </xf>
    <xf numFmtId="0" fontId="0" fillId="0" borderId="31" xfId="0" applyFill="1" applyBorder="1" applyAlignment="1" applyProtection="1">
      <alignment horizontal="center" vertical="center"/>
    </xf>
    <xf numFmtId="0" fontId="0" fillId="0" borderId="0" xfId="0" applyAlignment="1" applyProtection="1">
      <alignment vertical="center"/>
    </xf>
    <xf numFmtId="180" fontId="0" fillId="0" borderId="0" xfId="0" applyNumberFormat="1" applyAlignment="1" applyProtection="1">
      <alignment vertical="center"/>
    </xf>
    <xf numFmtId="0" fontId="0" fillId="4"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5" borderId="0" xfId="0" applyFont="1" applyFill="1" applyAlignment="1" applyProtection="1">
      <alignment vertical="center" textRotation="255"/>
    </xf>
    <xf numFmtId="0" fontId="0" fillId="5" borderId="0" xfId="0" applyFill="1" applyAlignment="1" applyProtection="1">
      <alignment vertical="center" textRotation="255"/>
    </xf>
    <xf numFmtId="0" fontId="0" fillId="4" borderId="31" xfId="0" applyFill="1" applyBorder="1" applyAlignment="1" applyProtection="1">
      <alignment vertical="center" shrinkToFit="1"/>
      <protection locked="0"/>
    </xf>
    <xf numFmtId="0" fontId="0" fillId="0" borderId="31" xfId="0" applyBorder="1" applyAlignment="1" applyProtection="1">
      <alignment vertical="center" shrinkToFit="1"/>
      <protection locked="0"/>
    </xf>
    <xf numFmtId="0" fontId="12" fillId="0" borderId="14" xfId="0" applyFont="1" applyBorder="1" applyAlignment="1" applyProtection="1">
      <alignment horizontal="center" vertical="center"/>
    </xf>
    <xf numFmtId="0" fontId="0" fillId="0" borderId="14" xfId="0" applyBorder="1" applyAlignment="1" applyProtection="1">
      <alignment horizontal="center" vertical="center"/>
    </xf>
    <xf numFmtId="0" fontId="15" fillId="0" borderId="15" xfId="0" applyFont="1" applyBorder="1" applyAlignment="1" applyProtection="1">
      <alignment horizontal="center" vertical="center" textRotation="255"/>
    </xf>
    <xf numFmtId="0" fontId="17" fillId="0" borderId="3" xfId="0" applyFont="1" applyBorder="1" applyAlignment="1" applyProtection="1">
      <alignment horizontal="center" vertical="center" textRotation="255"/>
    </xf>
    <xf numFmtId="0" fontId="7" fillId="0" borderId="29" xfId="0" applyFont="1" applyBorder="1" applyAlignment="1" applyProtection="1">
      <alignment horizontal="right" vertical="top" indent="1"/>
    </xf>
    <xf numFmtId="0" fontId="12" fillId="0" borderId="14" xfId="0" applyFont="1" applyBorder="1" applyAlignment="1" applyProtection="1">
      <alignment horizontal="left" vertical="center" indent="1"/>
    </xf>
    <xf numFmtId="0" fontId="0" fillId="0" borderId="14" xfId="0" applyBorder="1" applyAlignment="1" applyProtection="1">
      <alignment horizontal="left" vertical="center" indent="1"/>
    </xf>
    <xf numFmtId="0" fontId="0" fillId="0" borderId="3" xfId="0" applyBorder="1" applyAlignment="1" applyProtection="1">
      <alignment horizontal="left" vertical="center" indent="1"/>
    </xf>
    <xf numFmtId="0" fontId="12" fillId="0" borderId="30" xfId="0" applyFont="1" applyBorder="1" applyAlignment="1" applyProtection="1">
      <alignment horizontal="center" vertical="center"/>
    </xf>
    <xf numFmtId="0" fontId="0" fillId="0" borderId="14" xfId="0" applyBorder="1" applyAlignment="1" applyProtection="1">
      <alignment vertical="center"/>
    </xf>
    <xf numFmtId="0" fontId="11" fillId="0" borderId="15" xfId="0" applyFont="1" applyBorder="1" applyAlignment="1" applyProtection="1">
      <alignment horizontal="center" vertical="center"/>
    </xf>
    <xf numFmtId="0" fontId="11" fillId="0" borderId="14" xfId="0" applyFont="1" applyBorder="1" applyAlignment="1" applyProtection="1">
      <alignment horizontal="center" vertical="center"/>
    </xf>
    <xf numFmtId="182" fontId="11" fillId="0" borderId="14" xfId="0" applyNumberFormat="1" applyFont="1" applyBorder="1" applyAlignment="1" applyProtection="1">
      <alignment horizontal="center" vertical="center"/>
    </xf>
    <xf numFmtId="182" fontId="0" fillId="0" borderId="14" xfId="0" applyNumberFormat="1" applyFont="1" applyBorder="1" applyAlignment="1" applyProtection="1">
      <alignment horizontal="center" vertical="center"/>
    </xf>
    <xf numFmtId="0" fontId="11" fillId="0" borderId="15" xfId="0" applyFont="1" applyBorder="1" applyAlignment="1" applyProtection="1">
      <alignment vertical="center" wrapText="1"/>
    </xf>
    <xf numFmtId="0" fontId="11" fillId="0" borderId="14" xfId="0" applyFont="1" applyBorder="1" applyAlignment="1" applyProtection="1">
      <alignment vertical="center" wrapText="1"/>
    </xf>
    <xf numFmtId="0" fontId="11" fillId="0" borderId="3" xfId="0" applyFont="1" applyBorder="1" applyAlignment="1" applyProtection="1">
      <alignment vertical="center" wrapText="1"/>
    </xf>
    <xf numFmtId="0" fontId="2" fillId="0" borderId="15" xfId="0" applyFont="1" applyBorder="1" applyAlignment="1" applyProtection="1">
      <alignment vertical="center" textRotation="255" shrinkToFit="1"/>
    </xf>
    <xf numFmtId="0" fontId="2" fillId="0" borderId="3" xfId="0" applyFont="1" applyBorder="1" applyAlignment="1" applyProtection="1">
      <alignment vertical="center" textRotation="255" shrinkToFit="1"/>
    </xf>
    <xf numFmtId="0" fontId="2" fillId="0" borderId="9" xfId="0" applyFont="1" applyBorder="1" applyAlignment="1" applyProtection="1">
      <alignment horizontal="center" vertical="center" textRotation="255"/>
    </xf>
    <xf numFmtId="0" fontId="2" fillId="0" borderId="20" xfId="0" applyFont="1" applyBorder="1" applyAlignment="1" applyProtection="1">
      <alignment horizontal="center" vertical="center" textRotation="255"/>
    </xf>
    <xf numFmtId="0" fontId="2" fillId="0" borderId="10" xfId="0" applyFont="1" applyBorder="1" applyAlignment="1" applyProtection="1">
      <alignment horizontal="center" vertical="center" textRotation="255"/>
    </xf>
    <xf numFmtId="0" fontId="2" fillId="0" borderId="11" xfId="0" applyFont="1" applyBorder="1" applyAlignment="1" applyProtection="1">
      <alignment horizontal="center" vertical="center" textRotation="255"/>
    </xf>
    <xf numFmtId="0" fontId="12" fillId="0" borderId="21" xfId="0" applyFont="1" applyBorder="1" applyAlignment="1" applyProtection="1">
      <alignment horizontal="left" vertical="center" indent="1" shrinkToFit="1"/>
    </xf>
    <xf numFmtId="0" fontId="12" fillId="0" borderId="22" xfId="0" applyFont="1" applyBorder="1" applyAlignment="1" applyProtection="1">
      <alignment horizontal="left" vertical="center" indent="1" shrinkToFit="1"/>
    </xf>
    <xf numFmtId="0" fontId="13" fillId="0" borderId="12" xfId="0" applyFont="1" applyBorder="1" applyAlignment="1" applyProtection="1">
      <alignment horizontal="center" vertical="center" textRotation="255"/>
    </xf>
    <xf numFmtId="0" fontId="13" fillId="0" borderId="6" xfId="0" applyFont="1" applyBorder="1" applyAlignment="1" applyProtection="1">
      <alignment horizontal="center" vertical="center" textRotation="255"/>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20" xfId="0" applyFont="1" applyBorder="1" applyAlignment="1" applyProtection="1">
      <alignment vertical="center" shrinkToFit="1"/>
    </xf>
    <xf numFmtId="0" fontId="14" fillId="0" borderId="7" xfId="0" applyFont="1" applyBorder="1" applyAlignment="1" applyProtection="1">
      <alignment horizontal="center" vertical="center" shrinkToFit="1"/>
    </xf>
    <xf numFmtId="0" fontId="14" fillId="0" borderId="17" xfId="0" applyFont="1" applyBorder="1" applyAlignment="1" applyProtection="1">
      <alignment horizontal="center" vertical="center" shrinkToFit="1"/>
    </xf>
    <xf numFmtId="0" fontId="14" fillId="0" borderId="20" xfId="0" applyFont="1" applyBorder="1" applyAlignment="1" applyProtection="1">
      <alignment horizontal="center" vertical="center" shrinkToFit="1"/>
    </xf>
    <xf numFmtId="0" fontId="14" fillId="0" borderId="11" xfId="0" applyFont="1" applyBorder="1" applyAlignment="1" applyProtection="1">
      <alignment horizontal="center" vertical="center" shrinkToFit="1"/>
    </xf>
    <xf numFmtId="0" fontId="14" fillId="0" borderId="10" xfId="0" applyFont="1" applyBorder="1" applyAlignment="1" applyProtection="1">
      <alignment horizontal="left" vertical="center" indent="1" shrinkToFit="1"/>
    </xf>
    <xf numFmtId="0" fontId="14" fillId="0" borderId="11" xfId="0" applyFont="1" applyBorder="1" applyAlignment="1" applyProtection="1">
      <alignment horizontal="left" vertical="center" indent="1" shrinkToFit="1"/>
    </xf>
    <xf numFmtId="0" fontId="13" fillId="0" borderId="6" xfId="0" applyFont="1" applyBorder="1" applyAlignment="1" applyProtection="1">
      <alignment horizontal="left" vertical="center" indent="1" shrinkToFit="1"/>
    </xf>
    <xf numFmtId="0" fontId="2" fillId="0" borderId="7" xfId="0" applyFont="1" applyBorder="1" applyAlignment="1" applyProtection="1">
      <alignment horizontal="center" vertical="center" shrinkToFit="1"/>
    </xf>
    <xf numFmtId="0" fontId="2" fillId="0" borderId="17" xfId="0" applyFont="1" applyBorder="1" applyAlignment="1" applyProtection="1">
      <alignment horizontal="center" vertical="center" shrinkToFit="1"/>
    </xf>
    <xf numFmtId="0" fontId="2" fillId="0" borderId="9" xfId="0" applyFont="1" applyBorder="1" applyAlignment="1" applyProtection="1">
      <alignment horizontal="distributed" vertical="center" justifyLastLine="1"/>
    </xf>
    <xf numFmtId="0" fontId="2" fillId="0" borderId="12" xfId="0" applyFont="1" applyBorder="1" applyAlignment="1" applyProtection="1">
      <alignment horizontal="distributed" vertical="center" justifyLastLine="1"/>
    </xf>
    <xf numFmtId="0" fontId="2" fillId="0" borderId="20" xfId="0" applyFont="1" applyBorder="1" applyAlignment="1" applyProtection="1">
      <alignment horizontal="distributed" vertical="center" justifyLastLine="1"/>
    </xf>
    <xf numFmtId="0" fontId="2" fillId="0" borderId="10" xfId="0" applyFont="1" applyBorder="1" applyAlignment="1" applyProtection="1">
      <alignment horizontal="distributed" vertical="center" justifyLastLine="1"/>
    </xf>
    <xf numFmtId="0" fontId="2" fillId="0" borderId="6" xfId="0" applyFont="1" applyBorder="1" applyAlignment="1" applyProtection="1">
      <alignment horizontal="distributed" vertical="center" justifyLastLine="1"/>
    </xf>
    <xf numFmtId="0" fontId="2" fillId="0" borderId="11" xfId="0" applyFont="1" applyBorder="1" applyAlignment="1" applyProtection="1">
      <alignment horizontal="distributed" vertical="center" justifyLastLine="1"/>
    </xf>
    <xf numFmtId="0" fontId="2" fillId="0" borderId="20" xfId="0" applyFont="1" applyBorder="1" applyAlignment="1" applyProtection="1">
      <alignment horizontal="center" vertical="center" wrapText="1" shrinkToFit="1"/>
    </xf>
    <xf numFmtId="0" fontId="2" fillId="0" borderId="11" xfId="0" applyFont="1" applyBorder="1" applyAlignment="1" applyProtection="1">
      <alignment horizontal="center" vertical="center" shrinkToFit="1"/>
    </xf>
    <xf numFmtId="0" fontId="12" fillId="0" borderId="12" xfId="0" applyFont="1" applyBorder="1" applyAlignment="1" applyProtection="1">
      <alignment vertical="center" shrinkToFit="1"/>
    </xf>
    <xf numFmtId="0" fontId="12" fillId="0" borderId="20" xfId="0" applyFont="1" applyBorder="1" applyAlignment="1" applyProtection="1">
      <alignment vertical="center" shrinkToFit="1"/>
    </xf>
    <xf numFmtId="0" fontId="2" fillId="0" borderId="25" xfId="0" applyFont="1" applyBorder="1" applyAlignment="1" applyProtection="1">
      <alignment horizontal="center" vertical="center"/>
    </xf>
    <xf numFmtId="0" fontId="0" fillId="0" borderId="28" xfId="0" applyBorder="1" applyAlignment="1" applyProtection="1">
      <alignment horizontal="center" vertical="center"/>
    </xf>
    <xf numFmtId="0" fontId="0" fillId="0" borderId="26" xfId="0" applyBorder="1" applyAlignment="1" applyProtection="1">
      <alignment horizontal="center"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9" fillId="0" borderId="4" xfId="0" applyFont="1" applyBorder="1" applyAlignment="1" applyProtection="1">
      <alignment horizontal="center" vertical="center" shrinkToFit="1"/>
    </xf>
    <xf numFmtId="0" fontId="14" fillId="0" borderId="23" xfId="0" applyFont="1" applyBorder="1" applyAlignment="1" applyProtection="1">
      <alignment horizontal="left" vertical="center" indent="1" shrinkToFit="1"/>
    </xf>
    <xf numFmtId="0" fontId="14" fillId="0" borderId="24" xfId="0" applyFont="1" applyBorder="1" applyAlignment="1" applyProtection="1">
      <alignment horizontal="left" vertical="center" indent="1" shrinkToFit="1"/>
    </xf>
    <xf numFmtId="0" fontId="14" fillId="0" borderId="8" xfId="0" applyFont="1" applyBorder="1" applyAlignment="1" applyProtection="1">
      <alignment horizontal="left" vertical="center" indent="1" shrinkToFit="1"/>
    </xf>
    <xf numFmtId="179" fontId="11" fillId="0" borderId="15" xfId="0" applyNumberFormat="1" applyFont="1" applyBorder="1" applyAlignment="1" applyProtection="1">
      <alignment horizontal="center" vertical="center" shrinkToFit="1"/>
    </xf>
    <xf numFmtId="0" fontId="11" fillId="0" borderId="14"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2" fillId="0" borderId="1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2" xfId="0" applyFont="1" applyBorder="1" applyAlignment="1" applyProtection="1">
      <alignment horizontal="center" vertical="center"/>
    </xf>
    <xf numFmtId="0" fontId="12" fillId="0" borderId="27" xfId="0" applyFont="1" applyBorder="1" applyAlignment="1" applyProtection="1">
      <alignment horizontal="left" vertical="center" indent="1" shrinkToFit="1"/>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1" xfId="0" applyFont="1" applyBorder="1" applyAlignment="1" applyProtection="1">
      <alignment horizontal="distributed" vertical="center" justifyLastLine="1"/>
    </xf>
    <xf numFmtId="0" fontId="2" fillId="0" borderId="27" xfId="0" applyFont="1" applyBorder="1" applyAlignment="1" applyProtection="1">
      <alignment horizontal="distributed" vertical="center" justifyLastLine="1"/>
    </xf>
    <xf numFmtId="0" fontId="2" fillId="0" borderId="22" xfId="0" applyFont="1" applyBorder="1" applyAlignment="1" applyProtection="1">
      <alignment horizontal="distributed" vertical="center" justifyLastLine="1"/>
    </xf>
    <xf numFmtId="0" fontId="11" fillId="0" borderId="12" xfId="0" applyFont="1" applyBorder="1" applyAlignment="1" applyProtection="1">
      <alignment horizontal="left" vertical="center" shrinkToFit="1"/>
    </xf>
    <xf numFmtId="0" fontId="11" fillId="0" borderId="20" xfId="0" applyFont="1" applyBorder="1" applyAlignment="1" applyProtection="1">
      <alignment horizontal="left" vertical="center" shrinkToFit="1"/>
    </xf>
    <xf numFmtId="0" fontId="2" fillId="0" borderId="7" xfId="0" applyFont="1" applyBorder="1" applyAlignment="1" applyProtection="1">
      <alignment horizontal="center" vertical="center" textRotation="255"/>
    </xf>
    <xf numFmtId="0" fontId="2" fillId="0" borderId="17" xfId="0" applyFont="1" applyBorder="1" applyAlignment="1" applyProtection="1">
      <alignment horizontal="center" vertical="center" textRotation="255"/>
    </xf>
    <xf numFmtId="0" fontId="2" fillId="0" borderId="15" xfId="0" applyFont="1" applyBorder="1" applyAlignment="1" applyProtection="1">
      <alignment horizontal="center" vertical="center" shrinkToFit="1"/>
    </xf>
    <xf numFmtId="0" fontId="0" fillId="0" borderId="14" xfId="0" applyBorder="1" applyAlignment="1" applyProtection="1">
      <alignment horizontal="center" vertical="center" shrinkToFit="1"/>
    </xf>
    <xf numFmtId="0" fontId="0" fillId="0" borderId="3" xfId="0" applyBorder="1" applyAlignment="1" applyProtection="1">
      <alignment horizontal="center" vertical="center" shrinkToFit="1"/>
    </xf>
    <xf numFmtId="179" fontId="13" fillId="0" borderId="6" xfId="0" applyNumberFormat="1" applyFont="1" applyBorder="1" applyAlignment="1" applyProtection="1">
      <alignment vertical="center" shrinkToFit="1"/>
    </xf>
    <xf numFmtId="0" fontId="11" fillId="0" borderId="6" xfId="0" applyFont="1" applyBorder="1" applyAlignment="1" applyProtection="1">
      <alignment vertical="center" shrinkToFit="1"/>
    </xf>
    <xf numFmtId="0" fontId="0" fillId="0" borderId="6" xfId="0" applyBorder="1" applyAlignment="1" applyProtection="1">
      <alignment vertical="center" shrinkToFit="1"/>
    </xf>
    <xf numFmtId="0" fontId="2" fillId="0" borderId="7"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3" xfId="0" applyBorder="1" applyAlignment="1" applyProtection="1">
      <alignment vertical="center"/>
    </xf>
    <xf numFmtId="0" fontId="0" fillId="0" borderId="6" xfId="0" applyFont="1" applyBorder="1" applyAlignment="1" applyProtection="1">
      <alignment vertical="center" shrinkToFit="1"/>
    </xf>
    <xf numFmtId="0" fontId="0" fillId="0" borderId="11" xfId="0" applyFont="1" applyBorder="1" applyAlignment="1" applyProtection="1">
      <alignment vertical="center" shrinkToFit="1"/>
    </xf>
    <xf numFmtId="0" fontId="13" fillId="0" borderId="15" xfId="0" applyFont="1" applyBorder="1" applyAlignment="1" applyProtection="1">
      <alignment horizontal="center" vertical="center" shrinkToFit="1"/>
    </xf>
    <xf numFmtId="0" fontId="13" fillId="0" borderId="14" xfId="0" applyFont="1" applyBorder="1" applyAlignment="1" applyProtection="1">
      <alignment vertical="center" shrinkToFit="1"/>
    </xf>
    <xf numFmtId="0" fontId="13" fillId="0" borderId="3" xfId="0" applyFont="1" applyBorder="1" applyAlignment="1" applyProtection="1">
      <alignment vertical="center" shrinkToFit="1"/>
    </xf>
    <xf numFmtId="0" fontId="2" fillId="0" borderId="23" xfId="0" applyFont="1" applyBorder="1" applyAlignment="1" applyProtection="1">
      <alignment horizontal="center" vertical="center" justifyLastLine="1"/>
    </xf>
    <xf numFmtId="0" fontId="2" fillId="0" borderId="24" xfId="0" applyFont="1" applyBorder="1" applyAlignment="1" applyProtection="1">
      <alignment horizontal="center" vertical="center" justifyLastLine="1"/>
    </xf>
    <xf numFmtId="0" fontId="2" fillId="0" borderId="8" xfId="0" applyFont="1" applyBorder="1" applyAlignment="1" applyProtection="1">
      <alignment horizontal="center" vertical="center" justifyLastLine="1"/>
    </xf>
    <xf numFmtId="14" fontId="6" fillId="0" borderId="15" xfId="0" applyNumberFormat="1" applyFont="1" applyBorder="1" applyAlignment="1" applyProtection="1">
      <alignment horizontal="center" vertical="center"/>
    </xf>
    <xf numFmtId="14" fontId="6" fillId="0" borderId="14" xfId="0" applyNumberFormat="1" applyFont="1" applyBorder="1" applyAlignment="1" applyProtection="1">
      <alignment horizontal="center" vertical="center"/>
    </xf>
    <xf numFmtId="14" fontId="6" fillId="0" borderId="3" xfId="0" applyNumberFormat="1" applyFont="1" applyBorder="1" applyAlignment="1" applyProtection="1">
      <alignment horizontal="center" vertical="center"/>
    </xf>
    <xf numFmtId="0" fontId="0" fillId="0" borderId="14" xfId="0" applyBorder="1" applyAlignment="1" applyProtection="1">
      <alignment horizontal="left" vertical="center"/>
    </xf>
    <xf numFmtId="0" fontId="0" fillId="0" borderId="3" xfId="0" applyBorder="1" applyAlignment="1" applyProtection="1">
      <alignment horizontal="left" vertical="center"/>
    </xf>
    <xf numFmtId="0" fontId="0" fillId="0" borderId="3" xfId="0" applyBorder="1" applyAlignment="1" applyProtection="1">
      <alignment horizontal="center" vertical="center"/>
    </xf>
    <xf numFmtId="0" fontId="0" fillId="0" borderId="5" xfId="0" applyBorder="1" applyAlignment="1">
      <alignment horizontal="left"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0" borderId="11" xfId="0" applyBorder="1" applyAlignment="1">
      <alignment vertical="center" wrapText="1"/>
    </xf>
    <xf numFmtId="0" fontId="0" fillId="0" borderId="5"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5" xfId="0" applyBorder="1" applyAlignment="1">
      <alignment vertical="center" shrinkToFit="1"/>
    </xf>
    <xf numFmtId="0" fontId="11" fillId="0" borderId="15" xfId="0" applyFont="1" applyBorder="1" applyAlignment="1" applyProtection="1">
      <alignment horizontal="center" vertical="center" shrinkToFit="1"/>
    </xf>
    <xf numFmtId="0" fontId="0" fillId="0" borderId="4" xfId="0" applyBorder="1" applyAlignment="1" applyProtection="1">
      <alignment vertical="center" shrinkToFit="1"/>
    </xf>
    <xf numFmtId="0" fontId="14" fillId="0" borderId="23" xfId="0" applyFont="1" applyBorder="1" applyAlignment="1" applyProtection="1">
      <alignment horizontal="left" vertical="center" wrapText="1" indent="1"/>
    </xf>
    <xf numFmtId="0" fontId="14" fillId="0" borderId="8" xfId="0" applyFont="1" applyBorder="1" applyAlignment="1" applyProtection="1">
      <alignment horizontal="left" vertical="center" indent="1"/>
    </xf>
    <xf numFmtId="0" fontId="12" fillId="0" borderId="21" xfId="0" applyFont="1" applyBorder="1" applyAlignment="1" applyProtection="1">
      <alignment horizontal="left" vertical="center" indent="1"/>
    </xf>
    <xf numFmtId="0" fontId="12" fillId="0" borderId="22" xfId="0" applyFont="1" applyBorder="1" applyAlignment="1" applyProtection="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showGridLines="0" workbookViewId="0">
      <selection activeCell="D8" sqref="D8"/>
    </sheetView>
  </sheetViews>
  <sheetFormatPr defaultRowHeight="13.5"/>
  <cols>
    <col min="1" max="1" width="2.125" customWidth="1"/>
    <col min="2" max="2" width="11.375" customWidth="1"/>
    <col min="3" max="3" width="2.625" customWidth="1"/>
    <col min="4" max="4" width="69.375" customWidth="1"/>
  </cols>
  <sheetData>
    <row r="2" spans="2:4" ht="20.100000000000001" customHeight="1">
      <c r="B2" t="s">
        <v>160</v>
      </c>
    </row>
    <row r="3" spans="2:4" ht="9.9499999999999993" customHeight="1"/>
    <row r="4" spans="2:4" ht="20.100000000000001" customHeight="1">
      <c r="B4" s="103" t="s">
        <v>161</v>
      </c>
      <c r="C4" s="103"/>
      <c r="D4" s="104" t="s">
        <v>162</v>
      </c>
    </row>
    <row r="5" spans="2:4" ht="20.100000000000001" customHeight="1">
      <c r="B5" s="106">
        <v>202102</v>
      </c>
      <c r="C5" s="2"/>
      <c r="D5" s="105" t="s">
        <v>163</v>
      </c>
    </row>
    <row r="6" spans="2:4" ht="20.100000000000001" customHeight="1">
      <c r="D6" s="105" t="s">
        <v>164</v>
      </c>
    </row>
    <row r="7" spans="2:4" ht="20.100000000000001" customHeight="1">
      <c r="D7" s="105" t="s">
        <v>165</v>
      </c>
    </row>
    <row r="8" spans="2:4" ht="20.100000000000001" customHeight="1">
      <c r="D8" s="105"/>
    </row>
    <row r="9" spans="2:4" ht="20.100000000000001" customHeight="1">
      <c r="D9" s="105"/>
    </row>
    <row r="10" spans="2:4" ht="20.100000000000001" customHeight="1">
      <c r="D10" s="105"/>
    </row>
    <row r="11" spans="2:4" ht="20.100000000000001" customHeight="1">
      <c r="D11" s="105"/>
    </row>
    <row r="12" spans="2:4" ht="20.100000000000001" customHeight="1">
      <c r="D12" s="105"/>
    </row>
    <row r="13" spans="2:4" ht="20.100000000000001" customHeight="1">
      <c r="D13" s="105"/>
    </row>
  </sheetData>
  <sheetProtection sheet="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2"/>
  <sheetViews>
    <sheetView tabSelected="1" topLeftCell="B1" zoomScale="80" zoomScaleNormal="80" workbookViewId="0">
      <selection activeCell="E41" sqref="E41"/>
    </sheetView>
  </sheetViews>
  <sheetFormatPr defaultRowHeight="8.25" customHeight="1"/>
  <cols>
    <col min="1" max="1" width="9.125" style="5" hidden="1" customWidth="1"/>
    <col min="2" max="2" width="4.375" style="5" customWidth="1"/>
    <col min="3" max="3" width="16.625" style="5" customWidth="1"/>
    <col min="4" max="4" width="15.625" style="5" customWidth="1"/>
    <col min="5" max="5" width="23.625" style="5" customWidth="1"/>
    <col min="6" max="6" width="6.625" style="5" customWidth="1"/>
    <col min="7" max="7" width="11.625" style="5" customWidth="1"/>
    <col min="8" max="8" width="6.625" style="5" customWidth="1"/>
    <col min="9" max="9" width="10.625" style="5" customWidth="1"/>
    <col min="10" max="10" width="50.625" style="5" customWidth="1"/>
    <col min="11" max="13" width="15.625" style="5" customWidth="1"/>
    <col min="14" max="16384" width="9" style="5"/>
  </cols>
  <sheetData>
    <row r="1" spans="1:16" ht="30" customHeight="1">
      <c r="C1" s="115" t="s">
        <v>173</v>
      </c>
      <c r="D1" s="115"/>
      <c r="E1" s="115"/>
      <c r="F1" s="115"/>
      <c r="G1" s="115"/>
      <c r="H1" s="115"/>
      <c r="I1" s="115"/>
      <c r="J1" s="115"/>
      <c r="K1" s="115"/>
      <c r="L1" s="115"/>
    </row>
    <row r="2" spans="1:16" ht="5.0999999999999996" customHeight="1">
      <c r="C2" s="40"/>
      <c r="D2" s="40"/>
      <c r="E2" s="40"/>
      <c r="F2" s="40"/>
      <c r="G2" s="40"/>
      <c r="H2" s="40"/>
      <c r="I2" s="40"/>
      <c r="J2" s="40"/>
      <c r="K2" s="40"/>
      <c r="L2" s="40"/>
    </row>
    <row r="3" spans="1:16" ht="20.100000000000001" customHeight="1">
      <c r="A3" s="4" t="s">
        <v>68</v>
      </c>
      <c r="C3" s="5" t="s">
        <v>105</v>
      </c>
      <c r="D3" s="19">
        <v>48</v>
      </c>
      <c r="E3" s="111" t="str">
        <f>VLOOKUP(D3,Sheet1!A:B,2,FALSE)</f>
        <v>オリパラ県ゲートボール連合</v>
      </c>
      <c r="F3" s="112"/>
      <c r="G3" s="113"/>
      <c r="H3" s="108" t="s">
        <v>167</v>
      </c>
    </row>
    <row r="4" spans="1:16" ht="20.100000000000001" customHeight="1">
      <c r="A4" s="6" t="str">
        <f>Sheet1!C2</f>
        <v>全日本ゲートボール選手権大会</v>
      </c>
      <c r="C4" s="5" t="s">
        <v>104</v>
      </c>
      <c r="D4" s="119" t="s">
        <v>175</v>
      </c>
      <c r="E4" s="119"/>
      <c r="F4" s="120" t="s">
        <v>172</v>
      </c>
      <c r="G4" s="120"/>
    </row>
    <row r="5" spans="1:16" ht="20.100000000000001" customHeight="1">
      <c r="A5" s="6" t="str">
        <f>Sheet1!C3</f>
        <v>全国選抜ゲートボール大会</v>
      </c>
      <c r="C5" s="5" t="s">
        <v>75</v>
      </c>
      <c r="D5" s="127"/>
      <c r="E5" s="128"/>
      <c r="F5" s="109" t="s">
        <v>174</v>
      </c>
      <c r="G5" s="35"/>
    </row>
    <row r="6" spans="1:16" ht="20.100000000000001" customHeight="1">
      <c r="A6" s="6" t="str">
        <f>Sheet1!C4</f>
        <v>全日本世代交流ゲートボール大会</v>
      </c>
      <c r="C6" s="5" t="s">
        <v>72</v>
      </c>
      <c r="D6" s="127"/>
      <c r="E6" s="128"/>
      <c r="F6" s="36"/>
      <c r="G6" s="37"/>
    </row>
    <row r="7" spans="1:16" ht="15" customHeight="1" thickBot="1">
      <c r="A7" s="6" t="str">
        <f>Sheet1!C5</f>
        <v>全国ジュニアゲートボール大会</v>
      </c>
    </row>
    <row r="8" spans="1:16" ht="20.100000000000001" customHeight="1">
      <c r="A8" s="6" t="str">
        <f>Sheet1!C6</f>
        <v>全国社会人ゲートボール大会</v>
      </c>
      <c r="C8" s="7"/>
      <c r="D8" s="8" t="s">
        <v>71</v>
      </c>
      <c r="E8" s="8" t="s">
        <v>72</v>
      </c>
      <c r="F8" s="8" t="s">
        <v>5</v>
      </c>
      <c r="G8" s="8" t="s">
        <v>4</v>
      </c>
      <c r="H8" s="8" t="s">
        <v>9</v>
      </c>
      <c r="I8" s="8" t="s">
        <v>0</v>
      </c>
      <c r="J8" s="8" t="s">
        <v>73</v>
      </c>
      <c r="K8" s="8" t="s">
        <v>74</v>
      </c>
      <c r="L8" s="8" t="s">
        <v>155</v>
      </c>
      <c r="M8" s="9">
        <v>45017</v>
      </c>
    </row>
    <row r="9" spans="1:16" ht="20.100000000000001" customHeight="1" thickBot="1">
      <c r="A9" s="6" t="str">
        <f>Sheet1!C7</f>
        <v>国民体育大会 [公開] ゲートボール競技会</v>
      </c>
      <c r="C9" s="10" t="s">
        <v>76</v>
      </c>
      <c r="D9" s="11" t="s">
        <v>77</v>
      </c>
      <c r="E9" s="11" t="s">
        <v>78</v>
      </c>
      <c r="F9" s="12" t="s">
        <v>87</v>
      </c>
      <c r="G9" s="13">
        <v>31037</v>
      </c>
      <c r="H9" s="14" t="s">
        <v>176</v>
      </c>
      <c r="I9" s="11" t="s">
        <v>79</v>
      </c>
      <c r="J9" s="11" t="s">
        <v>82</v>
      </c>
      <c r="K9" s="12" t="s">
        <v>81</v>
      </c>
      <c r="L9" s="94" t="s">
        <v>156</v>
      </c>
      <c r="M9" s="10">
        <f>IF(G9="","",DATEDIF(G9,$M$8,"Y"))</f>
        <v>38</v>
      </c>
    </row>
    <row r="10" spans="1:16" ht="20.100000000000001" customHeight="1">
      <c r="A10" s="6"/>
      <c r="D10" s="6"/>
      <c r="E10" s="6"/>
      <c r="F10" s="6"/>
      <c r="G10" s="15"/>
      <c r="H10" s="15"/>
      <c r="I10" s="6"/>
      <c r="J10" s="6"/>
      <c r="K10" s="6"/>
      <c r="L10" s="6"/>
    </row>
    <row r="11" spans="1:16" ht="20.100000000000001" customHeight="1">
      <c r="A11" s="4" t="s">
        <v>69</v>
      </c>
      <c r="B11" s="125" t="s">
        <v>102</v>
      </c>
      <c r="C11" s="5" t="s">
        <v>70</v>
      </c>
      <c r="D11" s="20"/>
      <c r="E11" s="21"/>
      <c r="F11" s="22"/>
      <c r="G11" s="23"/>
      <c r="H11" s="22"/>
      <c r="I11" s="21"/>
      <c r="J11" s="21"/>
      <c r="K11" s="20"/>
      <c r="L11" s="97"/>
      <c r="M11" s="38" t="str">
        <f t="shared" ref="M11:M20" si="0">IF(G11="","",DATEDIF(G11,$M$8,"Y"))</f>
        <v/>
      </c>
      <c r="N11" s="38" t="s">
        <v>70</v>
      </c>
      <c r="O11" s="38">
        <f>COUNTA(D11)</f>
        <v>0</v>
      </c>
      <c r="P11" s="38" t="s">
        <v>101</v>
      </c>
    </row>
    <row r="12" spans="1:16" ht="20.100000000000001" customHeight="1">
      <c r="A12" s="110" t="s">
        <v>86</v>
      </c>
      <c r="B12" s="125"/>
      <c r="C12" s="5" t="s">
        <v>89</v>
      </c>
      <c r="D12" s="24"/>
      <c r="E12" s="25"/>
      <c r="F12" s="26"/>
      <c r="G12" s="27"/>
      <c r="H12" s="26"/>
      <c r="I12" s="25"/>
      <c r="J12" s="25"/>
      <c r="K12" s="24"/>
      <c r="L12" s="98"/>
      <c r="M12" s="38" t="str">
        <f t="shared" si="0"/>
        <v/>
      </c>
      <c r="N12" s="38" t="s">
        <v>83</v>
      </c>
      <c r="O12" s="38">
        <f>COUNTA(D12:D19)</f>
        <v>0</v>
      </c>
      <c r="P12" s="38" t="s">
        <v>101</v>
      </c>
    </row>
    <row r="13" spans="1:16" ht="20.100000000000001" customHeight="1">
      <c r="A13" s="16" t="e">
        <f>VLOOKUP(D4,Sheet1!C2:F8,3,FALSE)</f>
        <v>#N/A</v>
      </c>
      <c r="B13" s="125"/>
      <c r="C13" s="5" t="s">
        <v>90</v>
      </c>
      <c r="D13" s="24"/>
      <c r="E13" s="25"/>
      <c r="F13" s="26"/>
      <c r="G13" s="27"/>
      <c r="H13" s="26"/>
      <c r="I13" s="25"/>
      <c r="J13" s="25"/>
      <c r="K13" s="24"/>
      <c r="L13" s="98"/>
      <c r="M13" s="38" t="str">
        <f t="shared" si="0"/>
        <v/>
      </c>
      <c r="N13" s="38" t="s">
        <v>109</v>
      </c>
      <c r="O13" s="39" t="e">
        <f>AVERAGE(M12,M13,M14,M15,M16,M17,M18,M19)</f>
        <v>#DIV/0!</v>
      </c>
      <c r="P13" s="38" t="s">
        <v>6</v>
      </c>
    </row>
    <row r="14" spans="1:16" ht="20.100000000000001" customHeight="1">
      <c r="A14" s="16" t="e">
        <f>VLOOKUP(D4,Sheet1!C2:F8,4,FALSE)</f>
        <v>#N/A</v>
      </c>
      <c r="B14" s="125"/>
      <c r="C14" s="5" t="s">
        <v>91</v>
      </c>
      <c r="D14" s="24"/>
      <c r="E14" s="25"/>
      <c r="F14" s="26"/>
      <c r="G14" s="27"/>
      <c r="H14" s="26"/>
      <c r="I14" s="25"/>
      <c r="J14" s="25"/>
      <c r="K14" s="24"/>
      <c r="L14" s="98"/>
      <c r="M14" s="38" t="str">
        <f t="shared" si="0"/>
        <v/>
      </c>
      <c r="N14" s="38" t="s">
        <v>107</v>
      </c>
      <c r="O14" s="38">
        <f>MAX(M12,M13,M14,M15,M16,M17,M18,M19)</f>
        <v>0</v>
      </c>
      <c r="P14" s="38" t="s">
        <v>6</v>
      </c>
    </row>
    <row r="15" spans="1:16" ht="20.100000000000001" customHeight="1">
      <c r="B15" s="125"/>
      <c r="C15" s="5" t="s">
        <v>92</v>
      </c>
      <c r="D15" s="24"/>
      <c r="E15" s="25"/>
      <c r="F15" s="26"/>
      <c r="G15" s="27"/>
      <c r="H15" s="26"/>
      <c r="I15" s="25"/>
      <c r="J15" s="25"/>
      <c r="K15" s="24"/>
      <c r="L15" s="98"/>
      <c r="M15" s="38" t="str">
        <f t="shared" si="0"/>
        <v/>
      </c>
      <c r="N15" s="38" t="s">
        <v>108</v>
      </c>
      <c r="O15" s="38">
        <f>MIN(M12,M13,M14,M15,M16,M17,M18,M19)</f>
        <v>0</v>
      </c>
      <c r="P15" s="38" t="s">
        <v>6</v>
      </c>
    </row>
    <row r="16" spans="1:16" ht="20.100000000000001" customHeight="1">
      <c r="A16" s="4" t="s">
        <v>5</v>
      </c>
      <c r="B16" s="125"/>
      <c r="C16" s="5" t="s">
        <v>93</v>
      </c>
      <c r="D16" s="24"/>
      <c r="E16" s="25"/>
      <c r="F16" s="26"/>
      <c r="G16" s="27"/>
      <c r="H16" s="26"/>
      <c r="I16" s="25"/>
      <c r="J16" s="25"/>
      <c r="K16" s="24"/>
      <c r="L16" s="98"/>
      <c r="M16" s="38" t="str">
        <f t="shared" si="0"/>
        <v/>
      </c>
      <c r="N16" s="38"/>
      <c r="O16" s="38"/>
      <c r="P16" s="38"/>
    </row>
    <row r="17" spans="1:16" ht="20.100000000000001" customHeight="1">
      <c r="A17" s="5" t="s">
        <v>87</v>
      </c>
      <c r="B17" s="125"/>
      <c r="C17" s="5" t="s">
        <v>94</v>
      </c>
      <c r="D17" s="24"/>
      <c r="E17" s="25"/>
      <c r="F17" s="26"/>
      <c r="G17" s="27"/>
      <c r="H17" s="26"/>
      <c r="I17" s="25"/>
      <c r="J17" s="25"/>
      <c r="K17" s="24"/>
      <c r="L17" s="98"/>
      <c r="M17" s="38" t="str">
        <f t="shared" si="0"/>
        <v/>
      </c>
      <c r="N17" s="38"/>
      <c r="O17" s="38"/>
      <c r="P17" s="38"/>
    </row>
    <row r="18" spans="1:16" ht="20.100000000000001" customHeight="1">
      <c r="A18" s="5" t="s">
        <v>88</v>
      </c>
      <c r="B18" s="125"/>
      <c r="C18" s="5" t="s">
        <v>95</v>
      </c>
      <c r="D18" s="24"/>
      <c r="E18" s="25"/>
      <c r="F18" s="26"/>
      <c r="G18" s="27"/>
      <c r="H18" s="26"/>
      <c r="I18" s="25"/>
      <c r="J18" s="25"/>
      <c r="K18" s="24"/>
      <c r="L18" s="98"/>
      <c r="M18" s="38" t="str">
        <f t="shared" si="0"/>
        <v/>
      </c>
      <c r="N18" s="38"/>
      <c r="O18" s="38"/>
      <c r="P18" s="38"/>
    </row>
    <row r="19" spans="1:16" ht="20.100000000000001" customHeight="1">
      <c r="B19" s="125"/>
      <c r="C19" s="5" t="s">
        <v>96</v>
      </c>
      <c r="D19" s="20"/>
      <c r="E19" s="21"/>
      <c r="F19" s="22"/>
      <c r="G19" s="23"/>
      <c r="H19" s="22"/>
      <c r="I19" s="21"/>
      <c r="J19" s="25"/>
      <c r="K19" s="20"/>
      <c r="L19" s="97"/>
      <c r="M19" s="38" t="str">
        <f t="shared" si="0"/>
        <v/>
      </c>
      <c r="N19" s="38"/>
      <c r="O19" s="38"/>
      <c r="P19" s="38"/>
    </row>
    <row r="20" spans="1:16" ht="20.100000000000001" customHeight="1">
      <c r="A20" s="4" t="s">
        <v>9</v>
      </c>
      <c r="B20" s="125"/>
      <c r="C20" s="5" t="s">
        <v>97</v>
      </c>
      <c r="D20" s="34"/>
      <c r="E20" s="30" t="e">
        <f>VLOOKUP(D20,D12:K19,2,FALSE)</f>
        <v>#N/A</v>
      </c>
      <c r="F20" s="31" t="e">
        <f>VLOOKUP(D20,D12:K19,3,FALSE)</f>
        <v>#N/A</v>
      </c>
      <c r="G20" s="32" t="e">
        <f>VLOOKUP(D20,D12:K19,4,FALSE)</f>
        <v>#N/A</v>
      </c>
      <c r="H20" s="31" t="e">
        <f>VLOOKUP(D20,D12:K19,5,FALSE)</f>
        <v>#N/A</v>
      </c>
      <c r="I20" s="30" t="e">
        <f>VLOOKUP(D20,D12:K19,6,FALSE)</f>
        <v>#N/A</v>
      </c>
      <c r="J20" s="30" t="e">
        <f>VLOOKUP(D20,D12:K19,7,FALSE)</f>
        <v>#N/A</v>
      </c>
      <c r="K20" s="29" t="e">
        <f>VLOOKUP(D20,D12:K19,8,FALSE)</f>
        <v>#N/A</v>
      </c>
      <c r="L20" s="95" t="e">
        <f>VLOOKUP(E20,E12:L19,8,FALSE)</f>
        <v>#N/A</v>
      </c>
      <c r="M20" s="38" t="e">
        <f t="shared" si="0"/>
        <v>#N/A</v>
      </c>
      <c r="N20" s="38"/>
      <c r="O20" s="38"/>
      <c r="P20" s="38"/>
    </row>
    <row r="21" spans="1:16" ht="20.100000000000001" customHeight="1">
      <c r="A21" s="5" t="s">
        <v>80</v>
      </c>
      <c r="B21" s="18"/>
      <c r="L21" s="96"/>
    </row>
    <row r="22" spans="1:16" ht="20.100000000000001" customHeight="1">
      <c r="A22" s="5" t="s">
        <v>98</v>
      </c>
      <c r="B22" s="18"/>
      <c r="L22" s="96"/>
    </row>
    <row r="23" spans="1:16" ht="20.100000000000001" customHeight="1">
      <c r="A23" s="5" t="s">
        <v>99</v>
      </c>
      <c r="B23" s="126" t="s">
        <v>103</v>
      </c>
      <c r="C23" s="5" t="s">
        <v>70</v>
      </c>
      <c r="D23" s="20"/>
      <c r="E23" s="21"/>
      <c r="F23" s="22"/>
      <c r="G23" s="23"/>
      <c r="H23" s="22"/>
      <c r="I23" s="21"/>
      <c r="J23" s="21"/>
      <c r="K23" s="20"/>
      <c r="L23" s="97"/>
      <c r="M23" s="38" t="str">
        <f t="shared" ref="M23:M32" si="1">IF(G23="","",DATEDIF(G23,$M$8,"Y"))</f>
        <v/>
      </c>
      <c r="N23" s="38" t="s">
        <v>70</v>
      </c>
      <c r="O23" s="38">
        <f>COUNTA(D23)</f>
        <v>0</v>
      </c>
      <c r="P23" s="38" t="s">
        <v>101</v>
      </c>
    </row>
    <row r="24" spans="1:16" ht="20.100000000000001" customHeight="1">
      <c r="A24" s="5" t="s">
        <v>100</v>
      </c>
      <c r="B24" s="126"/>
      <c r="C24" s="5" t="s">
        <v>89</v>
      </c>
      <c r="D24" s="24"/>
      <c r="E24" s="25"/>
      <c r="F24" s="26"/>
      <c r="G24" s="27"/>
      <c r="H24" s="26"/>
      <c r="I24" s="25"/>
      <c r="J24" s="25"/>
      <c r="K24" s="24"/>
      <c r="L24" s="98"/>
      <c r="M24" s="38" t="str">
        <f t="shared" si="1"/>
        <v/>
      </c>
      <c r="N24" s="38" t="s">
        <v>83</v>
      </c>
      <c r="O24" s="38">
        <f>COUNTA(D24:D31)</f>
        <v>0</v>
      </c>
      <c r="P24" s="38" t="s">
        <v>101</v>
      </c>
    </row>
    <row r="25" spans="1:16" ht="20.100000000000001" customHeight="1">
      <c r="B25" s="126"/>
      <c r="C25" s="5" t="s">
        <v>90</v>
      </c>
      <c r="D25" s="24"/>
      <c r="E25" s="25"/>
      <c r="F25" s="26"/>
      <c r="G25" s="27"/>
      <c r="H25" s="26"/>
      <c r="I25" s="25"/>
      <c r="J25" s="25"/>
      <c r="K25" s="24"/>
      <c r="L25" s="98"/>
      <c r="M25" s="38" t="str">
        <f t="shared" si="1"/>
        <v/>
      </c>
      <c r="N25" s="38" t="s">
        <v>109</v>
      </c>
      <c r="O25" s="39" t="e">
        <f>AVERAGE(M24,M25,M26,M27,M28,M29,M30,M31)</f>
        <v>#DIV/0!</v>
      </c>
      <c r="P25" s="38" t="s">
        <v>6</v>
      </c>
    </row>
    <row r="26" spans="1:16" ht="20.100000000000001" customHeight="1">
      <c r="A26" s="6" t="s">
        <v>116</v>
      </c>
      <c r="B26" s="126"/>
      <c r="C26" s="5" t="s">
        <v>91</v>
      </c>
      <c r="D26" s="24"/>
      <c r="E26" s="25"/>
      <c r="F26" s="26"/>
      <c r="G26" s="27"/>
      <c r="H26" s="26"/>
      <c r="I26" s="25"/>
      <c r="J26" s="25"/>
      <c r="K26" s="24"/>
      <c r="L26" s="98"/>
      <c r="M26" s="38" t="str">
        <f t="shared" si="1"/>
        <v/>
      </c>
      <c r="N26" s="38" t="s">
        <v>107</v>
      </c>
      <c r="O26" s="38">
        <f>MAX(M24,M25,M26,M27,M28,M29,M30,M31)</f>
        <v>0</v>
      </c>
      <c r="P26" s="38" t="s">
        <v>6</v>
      </c>
    </row>
    <row r="27" spans="1:16" ht="20.100000000000001" customHeight="1">
      <c r="A27" s="6" t="s">
        <v>117</v>
      </c>
      <c r="B27" s="126"/>
      <c r="C27" s="5" t="s">
        <v>92</v>
      </c>
      <c r="D27" s="24"/>
      <c r="E27" s="25"/>
      <c r="F27" s="26"/>
      <c r="G27" s="27"/>
      <c r="H27" s="26"/>
      <c r="I27" s="25"/>
      <c r="J27" s="25"/>
      <c r="K27" s="24"/>
      <c r="L27" s="98"/>
      <c r="M27" s="38" t="str">
        <f t="shared" si="1"/>
        <v/>
      </c>
      <c r="N27" s="38" t="s">
        <v>108</v>
      </c>
      <c r="O27" s="38">
        <f>MIN(M24,M25,M26,M27,M28,M29,M30,M31)</f>
        <v>0</v>
      </c>
      <c r="P27" s="38" t="s">
        <v>6</v>
      </c>
    </row>
    <row r="28" spans="1:16" ht="20.100000000000001" customHeight="1">
      <c r="A28" s="6"/>
      <c r="B28" s="126"/>
      <c r="C28" s="5" t="s">
        <v>93</v>
      </c>
      <c r="D28" s="24"/>
      <c r="E28" s="25"/>
      <c r="F28" s="26"/>
      <c r="G28" s="27"/>
      <c r="H28" s="26"/>
      <c r="I28" s="25"/>
      <c r="J28" s="25"/>
      <c r="K28" s="24"/>
      <c r="L28" s="98"/>
      <c r="M28" s="38" t="str">
        <f t="shared" si="1"/>
        <v/>
      </c>
      <c r="N28" s="38"/>
      <c r="O28" s="38"/>
      <c r="P28" s="38"/>
    </row>
    <row r="29" spans="1:16" ht="20.100000000000001" customHeight="1">
      <c r="A29" s="6" t="s">
        <v>119</v>
      </c>
      <c r="B29" s="126"/>
      <c r="C29" s="5" t="s">
        <v>94</v>
      </c>
      <c r="D29" s="24"/>
      <c r="E29" s="25"/>
      <c r="F29" s="26"/>
      <c r="G29" s="27"/>
      <c r="H29" s="26"/>
      <c r="I29" s="25"/>
      <c r="J29" s="25"/>
      <c r="K29" s="24"/>
      <c r="L29" s="98"/>
      <c r="M29" s="38" t="str">
        <f t="shared" si="1"/>
        <v/>
      </c>
      <c r="N29" s="38"/>
      <c r="O29" s="38"/>
      <c r="P29" s="38"/>
    </row>
    <row r="30" spans="1:16" ht="20.100000000000001" customHeight="1">
      <c r="A30" s="6" t="s">
        <v>120</v>
      </c>
      <c r="B30" s="126"/>
      <c r="C30" s="5" t="s">
        <v>95</v>
      </c>
      <c r="D30" s="24"/>
      <c r="E30" s="25"/>
      <c r="F30" s="26"/>
      <c r="G30" s="27"/>
      <c r="H30" s="26"/>
      <c r="I30" s="25"/>
      <c r="J30" s="25"/>
      <c r="K30" s="24"/>
      <c r="L30" s="98"/>
      <c r="M30" s="38" t="str">
        <f t="shared" si="1"/>
        <v/>
      </c>
      <c r="N30" s="38"/>
      <c r="O30" s="38"/>
      <c r="P30" s="38"/>
    </row>
    <row r="31" spans="1:16" ht="20.100000000000001" customHeight="1">
      <c r="B31" s="126"/>
      <c r="C31" s="5" t="s">
        <v>96</v>
      </c>
      <c r="D31" s="20"/>
      <c r="E31" s="21"/>
      <c r="F31" s="22"/>
      <c r="G31" s="23"/>
      <c r="H31" s="22"/>
      <c r="I31" s="21"/>
      <c r="J31" s="25"/>
      <c r="K31" s="20"/>
      <c r="L31" s="97"/>
      <c r="M31" s="38" t="str">
        <f t="shared" si="1"/>
        <v/>
      </c>
      <c r="N31" s="38"/>
      <c r="O31" s="38"/>
      <c r="P31" s="38"/>
    </row>
    <row r="32" spans="1:16" ht="20.100000000000001" customHeight="1">
      <c r="A32" s="6" t="s">
        <v>169</v>
      </c>
      <c r="B32" s="126"/>
      <c r="C32" s="5" t="s">
        <v>97</v>
      </c>
      <c r="D32" s="34"/>
      <c r="E32" s="30" t="e">
        <f>VLOOKUP(D32,D24:K31,2,FALSE)</f>
        <v>#N/A</v>
      </c>
      <c r="F32" s="31" t="e">
        <f>VLOOKUP(D32,D24:K31,3,FALSE)</f>
        <v>#N/A</v>
      </c>
      <c r="G32" s="33" t="e">
        <f>VLOOKUP(D32,D24:K31,4,FALSE)</f>
        <v>#N/A</v>
      </c>
      <c r="H32" s="31" t="e">
        <f>VLOOKUP(D32,D24:K31,5,FALSE)</f>
        <v>#N/A</v>
      </c>
      <c r="I32" s="30" t="e">
        <f>VLOOKUP(D32,D24:K31,6,FALSE)</f>
        <v>#N/A</v>
      </c>
      <c r="J32" s="30" t="e">
        <f>VLOOKUP(D32,D24:K31,7,FALSE)</f>
        <v>#N/A</v>
      </c>
      <c r="K32" s="29" t="e">
        <f>VLOOKUP(D32,D24:K31,8,FALSE)</f>
        <v>#N/A</v>
      </c>
      <c r="L32" s="99" t="e">
        <f>VLOOKUP(E32,E24:L31,8,FALSE)</f>
        <v>#N/A</v>
      </c>
      <c r="M32" s="38" t="e">
        <f t="shared" si="1"/>
        <v>#N/A</v>
      </c>
      <c r="N32" s="38"/>
      <c r="O32" s="38"/>
      <c r="P32" s="38"/>
    </row>
    <row r="33" spans="1:12" ht="20.100000000000001" customHeight="1">
      <c r="A33" s="6" t="s">
        <v>170</v>
      </c>
    </row>
    <row r="34" spans="1:12" ht="20.100000000000001" customHeight="1">
      <c r="A34" s="6" t="s">
        <v>171</v>
      </c>
      <c r="B34" s="121" t="s">
        <v>106</v>
      </c>
      <c r="C34" s="121"/>
      <c r="D34" s="121"/>
      <c r="E34" s="121"/>
      <c r="F34" s="122">
        <f>IF(C35="",0,LEN(C35))</f>
        <v>0</v>
      </c>
      <c r="G34" s="122"/>
    </row>
    <row r="35" spans="1:12" ht="69.95" customHeight="1">
      <c r="C35" s="123"/>
      <c r="D35" s="124"/>
      <c r="E35" s="124"/>
      <c r="F35" s="124"/>
      <c r="G35" s="124"/>
      <c r="H35" s="124"/>
      <c r="I35" s="124"/>
      <c r="J35" s="124"/>
      <c r="K35" s="124"/>
      <c r="L35" s="28"/>
    </row>
    <row r="36" spans="1:12" ht="20.100000000000001" customHeight="1"/>
    <row r="37" spans="1:12" ht="20.100000000000001" customHeight="1">
      <c r="B37" s="114"/>
      <c r="C37" s="114"/>
      <c r="D37" s="45" t="s">
        <v>116</v>
      </c>
      <c r="E37" s="41" t="str">
        <f>IF(D37="予選会","参加チーム数","")</f>
        <v>参加チーム数</v>
      </c>
      <c r="F37" s="46"/>
      <c r="G37" s="41" t="str">
        <f>IF(D37="予選会","成績","")</f>
        <v>成績</v>
      </c>
      <c r="H37" s="118"/>
      <c r="I37" s="118"/>
      <c r="J37" s="108" t="s">
        <v>177</v>
      </c>
    </row>
    <row r="38" spans="1:12" ht="5.0999999999999996" customHeight="1">
      <c r="B38" s="42"/>
      <c r="C38" s="42"/>
      <c r="D38" s="43"/>
      <c r="E38" s="42"/>
      <c r="F38" s="17"/>
    </row>
    <row r="39" spans="1:12" ht="20.100000000000001" customHeight="1">
      <c r="B39" s="114" t="s">
        <v>118</v>
      </c>
      <c r="C39" s="116"/>
      <c r="D39" s="46" t="s">
        <v>120</v>
      </c>
      <c r="E39" s="42" t="s">
        <v>126</v>
      </c>
      <c r="F39" s="117"/>
      <c r="G39" s="117"/>
      <c r="H39" s="117"/>
      <c r="I39" s="117"/>
      <c r="J39" s="108" t="s">
        <v>178</v>
      </c>
    </row>
    <row r="40" spans="1:12" ht="20.100000000000001" customHeight="1">
      <c r="D40" s="17"/>
    </row>
    <row r="41" spans="1:12" ht="20.100000000000001" customHeight="1"/>
    <row r="42" spans="1:12" ht="15" customHeight="1"/>
  </sheetData>
  <sheetCalcPr fullCalcOnLoad="1"/>
  <mergeCells count="15">
    <mergeCell ref="C35:K35"/>
    <mergeCell ref="B11:B20"/>
    <mergeCell ref="B23:B32"/>
    <mergeCell ref="D5:E5"/>
    <mergeCell ref="D6:E6"/>
    <mergeCell ref="E3:G3"/>
    <mergeCell ref="B37:C37"/>
    <mergeCell ref="C1:L1"/>
    <mergeCell ref="B39:C39"/>
    <mergeCell ref="F39:I39"/>
    <mergeCell ref="H37:I37"/>
    <mergeCell ref="D4:E4"/>
    <mergeCell ref="F4:G4"/>
    <mergeCell ref="B34:E34"/>
    <mergeCell ref="F34:G34"/>
  </mergeCells>
  <phoneticPr fontId="1"/>
  <dataValidations count="9">
    <dataValidation type="list" allowBlank="1" showInputMessage="1" showErrorMessage="1" sqref="D37:D38">
      <formula1>$A$26:$A$28</formula1>
    </dataValidation>
    <dataValidation type="list" allowBlank="1" showInputMessage="1" showErrorMessage="1" sqref="F9 F11:F19 F23:F31">
      <formula1>$A$17:$A$18</formula1>
    </dataValidation>
    <dataValidation imeMode="halfAlpha" allowBlank="1" showInputMessage="1" showErrorMessage="1" sqref="G11:G20 K23:K32 G23:G32 I11:I19 K11:K20"/>
    <dataValidation type="list" allowBlank="1" showInputMessage="1" showErrorMessage="1" sqref="F4:G4">
      <formula1>$A$12:$A$14</formula1>
    </dataValidation>
    <dataValidation type="list" allowBlank="1" showInputMessage="1" showErrorMessage="1" sqref="D20">
      <formula1>$D$12:$D$19</formula1>
    </dataValidation>
    <dataValidation type="list" allowBlank="1" showInputMessage="1" showErrorMessage="1" sqref="D32">
      <formula1>$D$24:$D$31</formula1>
    </dataValidation>
    <dataValidation type="list" allowBlank="1" showInputMessage="1" showErrorMessage="1" sqref="D39">
      <formula1>$A$29:$A$31</formula1>
    </dataValidation>
    <dataValidation imeMode="fullAlpha" allowBlank="1" showInputMessage="1" showErrorMessage="1" sqref="L23:L32 L11:L20 L9"/>
    <dataValidation type="list" allowBlank="1" showInputMessage="1" showErrorMessage="1" sqref="H9 H11:H20 H23:H32">
      <formula1>$A$21:$A$24</formula1>
    </dataValidation>
  </dataValidations>
  <pageMargins left="0.43307086614173229" right="0.43307086614173229" top="0.74803149606299213" bottom="0.43307086614173229"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showZeros="0" workbookViewId="0">
      <selection activeCell="D2" sqref="D2:Q2"/>
    </sheetView>
  </sheetViews>
  <sheetFormatPr defaultRowHeight="15" customHeight="1"/>
  <cols>
    <col min="1" max="3" width="2.125" style="49" customWidth="1"/>
    <col min="4" max="5" width="2.375" style="49" customWidth="1"/>
    <col min="6" max="6" width="3.75" style="49" customWidth="1"/>
    <col min="7" max="7" width="20.625" style="49" customWidth="1"/>
    <col min="8" max="8" width="5.125" style="49" customWidth="1"/>
    <col min="9" max="9" width="2.375" style="49" customWidth="1"/>
    <col min="10" max="10" width="9.125" style="49" customWidth="1"/>
    <col min="11" max="11" width="7.375" style="49" customWidth="1"/>
    <col min="12" max="12" width="1.625" style="49" customWidth="1"/>
    <col min="13" max="13" width="17.625" style="49" customWidth="1"/>
    <col min="14" max="14" width="8.625" style="49" customWidth="1"/>
    <col min="15" max="17" width="5.125" style="49" customWidth="1"/>
    <col min="18" max="16384" width="9" style="49"/>
  </cols>
  <sheetData>
    <row r="1" spans="1:17" ht="15" customHeight="1">
      <c r="A1" s="47"/>
      <c r="B1" s="48"/>
      <c r="I1" s="50"/>
      <c r="L1" s="223" t="s">
        <v>180</v>
      </c>
      <c r="M1" s="224"/>
      <c r="N1" s="224"/>
      <c r="O1" s="224"/>
      <c r="P1" s="224"/>
      <c r="Q1" s="225"/>
    </row>
    <row r="2" spans="1:17" ht="9.9499999999999993" customHeight="1">
      <c r="A2" s="47"/>
      <c r="B2" s="48"/>
      <c r="D2" s="181"/>
      <c r="E2" s="181"/>
      <c r="F2" s="181"/>
      <c r="G2" s="181"/>
      <c r="H2" s="181"/>
      <c r="I2" s="181"/>
      <c r="J2" s="181"/>
      <c r="K2" s="181"/>
      <c r="L2" s="181"/>
      <c r="M2" s="181"/>
      <c r="N2" s="181"/>
      <c r="O2" s="181"/>
      <c r="P2" s="181"/>
      <c r="Q2" s="181"/>
    </row>
    <row r="3" spans="1:17" ht="18" customHeight="1">
      <c r="A3" s="47"/>
      <c r="B3" s="48"/>
      <c r="D3" s="182" t="str">
        <f>"2023年度　"&amp;入力シート!D4&amp;" 参加登録申込書"</f>
        <v>2023年度　第39回 全日本ゲートボール選手権大会 参加登録申込書</v>
      </c>
      <c r="E3" s="182"/>
      <c r="F3" s="182"/>
      <c r="G3" s="182"/>
      <c r="H3" s="182"/>
      <c r="I3" s="182"/>
      <c r="J3" s="182"/>
      <c r="K3" s="182"/>
      <c r="L3" s="182"/>
      <c r="M3" s="182"/>
      <c r="N3" s="182"/>
      <c r="O3" s="182"/>
      <c r="P3" s="182"/>
      <c r="Q3" s="182"/>
    </row>
    <row r="4" spans="1:17" s="51" customFormat="1" ht="9.9499999999999993" customHeight="1">
      <c r="A4" s="47"/>
      <c r="B4" s="48"/>
      <c r="D4" s="52"/>
      <c r="L4" s="53"/>
      <c r="M4" s="53"/>
      <c r="Q4" s="54"/>
    </row>
    <row r="5" spans="1:17" ht="30" customHeight="1">
      <c r="A5" s="47"/>
      <c r="B5" s="48"/>
      <c r="H5" s="55"/>
      <c r="I5" s="55"/>
      <c r="J5" s="56"/>
      <c r="K5" s="56"/>
      <c r="L5" s="57" t="s">
        <v>3</v>
      </c>
      <c r="M5" s="183" t="str">
        <f>VLOOKUP(入力シート!D3,Sheet1!A:B,2,FALSE)</f>
        <v>オリパラ県ゲートボール連合</v>
      </c>
      <c r="N5" s="183"/>
      <c r="O5" s="183"/>
      <c r="P5" s="183"/>
      <c r="Q5" s="183"/>
    </row>
    <row r="6" spans="1:17" s="60" customFormat="1" ht="30" customHeight="1">
      <c r="A6" s="58"/>
      <c r="B6" s="59"/>
      <c r="D6" s="190" t="s">
        <v>7</v>
      </c>
      <c r="E6" s="191"/>
      <c r="F6" s="192"/>
      <c r="G6" s="61" t="str">
        <f>入力シート!F4</f>
        <v>---</v>
      </c>
      <c r="H6" s="62"/>
      <c r="I6" s="62"/>
      <c r="J6" s="62"/>
      <c r="K6" s="62"/>
      <c r="L6" s="62"/>
      <c r="M6" s="62"/>
      <c r="N6" s="133" t="s">
        <v>124</v>
      </c>
      <c r="O6" s="133"/>
      <c r="P6" s="133"/>
      <c r="Q6" s="133"/>
    </row>
    <row r="7" spans="1:17" ht="21" customHeight="1">
      <c r="A7" s="47"/>
      <c r="B7" s="48"/>
      <c r="D7" s="193" t="s">
        <v>113</v>
      </c>
      <c r="E7" s="194"/>
      <c r="F7" s="195"/>
      <c r="G7" s="152">
        <f>入力シート!D6</f>
        <v>0</v>
      </c>
      <c r="H7" s="196"/>
      <c r="I7" s="196"/>
      <c r="J7" s="153"/>
      <c r="K7" s="193" t="s">
        <v>72</v>
      </c>
      <c r="L7" s="195"/>
      <c r="M7" s="152" t="e">
        <f>VLOOKUP(K8,入力シート!C11:M20,3,FALSE)</f>
        <v>#N/A</v>
      </c>
      <c r="N7" s="153"/>
      <c r="O7" s="101" t="s">
        <v>5</v>
      </c>
      <c r="P7" s="101" t="s">
        <v>157</v>
      </c>
      <c r="Q7" s="101" t="s">
        <v>9</v>
      </c>
    </row>
    <row r="8" spans="1:17" ht="39.950000000000003" customHeight="1">
      <c r="A8" s="47"/>
      <c r="B8" s="48"/>
      <c r="D8" s="178" t="s">
        <v>1</v>
      </c>
      <c r="E8" s="179"/>
      <c r="F8" s="180"/>
      <c r="G8" s="184">
        <f>入力シート!D5</f>
        <v>0</v>
      </c>
      <c r="H8" s="185"/>
      <c r="I8" s="185"/>
      <c r="J8" s="186"/>
      <c r="K8" s="197" t="str">
        <f>IF(入力シート!D11="","代表者（＊）","監督")</f>
        <v>代表者（＊）</v>
      </c>
      <c r="L8" s="198"/>
      <c r="M8" s="184">
        <f>VLOOKUP(K8,入力シート!C11:M20,2,FALSE)</f>
        <v>0</v>
      </c>
      <c r="N8" s="186"/>
      <c r="O8" s="64" t="e">
        <f>VLOOKUP(K8,入力シート!C11:M20,4,FALSE)</f>
        <v>#N/A</v>
      </c>
      <c r="P8" s="100" t="e">
        <f>VLOOKUP(K8,入力シート!C11:M20,11,FALSE)</f>
        <v>#N/A</v>
      </c>
      <c r="Q8" s="64" t="e">
        <f>VLOOKUP(K8,入力シート!C11:M20,6,FALSE)</f>
        <v>#N/A</v>
      </c>
    </row>
    <row r="9" spans="1:17" ht="24.95" customHeight="1">
      <c r="A9" s="47"/>
      <c r="B9" s="48"/>
      <c r="D9" s="204" t="s">
        <v>8</v>
      </c>
      <c r="E9" s="65" t="s">
        <v>2</v>
      </c>
      <c r="F9" s="202" t="e">
        <f>VLOOKUP(K8,入力シート!C11:M20,7,FALSE)</f>
        <v>#N/A</v>
      </c>
      <c r="G9" s="202"/>
      <c r="H9" s="202"/>
      <c r="I9" s="202"/>
      <c r="J9" s="203"/>
      <c r="K9" s="190" t="s">
        <v>4</v>
      </c>
      <c r="L9" s="214"/>
      <c r="M9" s="102" t="e">
        <f>VLOOKUP(K8,入力シート!C11:M20,5,FALSE)</f>
        <v>#N/A</v>
      </c>
      <c r="N9" s="63" t="s">
        <v>110</v>
      </c>
      <c r="O9" s="187" t="e">
        <f>VLOOKUP(K8,入力シート!C11:M20,9,FALSE)</f>
        <v>#N/A</v>
      </c>
      <c r="P9" s="188"/>
      <c r="Q9" s="189"/>
    </row>
    <row r="10" spans="1:17" ht="24.95" customHeight="1">
      <c r="A10" s="47"/>
      <c r="B10" s="48"/>
      <c r="D10" s="205"/>
      <c r="E10" s="66"/>
      <c r="F10" s="210" t="e">
        <f>VLOOKUP(K8,入力シート!C11:M20,8,FALSE)</f>
        <v>#N/A</v>
      </c>
      <c r="G10" s="215"/>
      <c r="H10" s="215"/>
      <c r="I10" s="215"/>
      <c r="J10" s="216"/>
      <c r="K10" s="206" t="s">
        <v>158</v>
      </c>
      <c r="L10" s="207"/>
      <c r="M10" s="208"/>
      <c r="N10" s="217" t="e">
        <f>VLOOKUP(K8,入力シート!C11:M20,10,FALSE)</f>
        <v>#N/A</v>
      </c>
      <c r="O10" s="218"/>
      <c r="P10" s="218"/>
      <c r="Q10" s="219"/>
    </row>
    <row r="11" spans="1:17" ht="15" customHeight="1">
      <c r="A11" s="59"/>
      <c r="B11" s="59"/>
    </row>
    <row r="12" spans="1:17" ht="12" customHeight="1">
      <c r="A12" s="59"/>
      <c r="B12" s="59"/>
      <c r="D12" s="199" t="s">
        <v>114</v>
      </c>
      <c r="E12" s="200"/>
      <c r="F12" s="200"/>
      <c r="G12" s="201"/>
      <c r="H12" s="212" t="s">
        <v>115</v>
      </c>
      <c r="I12" s="168" t="s">
        <v>111</v>
      </c>
      <c r="J12" s="169"/>
      <c r="K12" s="169"/>
      <c r="L12" s="169"/>
      <c r="M12" s="169"/>
      <c r="N12" s="169"/>
      <c r="O12" s="170"/>
      <c r="P12" s="166" t="s">
        <v>159</v>
      </c>
      <c r="Q12" s="174" t="s">
        <v>9</v>
      </c>
    </row>
    <row r="13" spans="1:17" ht="24" customHeight="1">
      <c r="A13" s="59"/>
      <c r="B13" s="59"/>
      <c r="D13" s="220" t="s">
        <v>12</v>
      </c>
      <c r="E13" s="221"/>
      <c r="F13" s="221"/>
      <c r="G13" s="222"/>
      <c r="H13" s="213"/>
      <c r="I13" s="171"/>
      <c r="J13" s="172"/>
      <c r="K13" s="172"/>
      <c r="L13" s="172"/>
      <c r="M13" s="172"/>
      <c r="N13" s="172"/>
      <c r="O13" s="173"/>
      <c r="P13" s="167"/>
      <c r="Q13" s="175"/>
    </row>
    <row r="14" spans="1:17" ht="3" customHeight="1">
      <c r="A14" s="59"/>
      <c r="B14" s="59"/>
      <c r="D14" s="67"/>
      <c r="E14" s="67"/>
      <c r="F14" s="68"/>
      <c r="G14" s="68"/>
      <c r="H14" s="67"/>
      <c r="I14" s="68"/>
      <c r="J14" s="68"/>
      <c r="K14" s="68"/>
      <c r="L14" s="68"/>
      <c r="M14" s="68"/>
      <c r="N14" s="68"/>
      <c r="O14" s="68"/>
      <c r="P14" s="67"/>
      <c r="Q14" s="67"/>
    </row>
    <row r="15" spans="1:17" ht="20.100000000000001" customHeight="1">
      <c r="A15" s="59"/>
      <c r="B15" s="59"/>
      <c r="D15" s="148" t="s">
        <v>11</v>
      </c>
      <c r="E15" s="149"/>
      <c r="F15" s="152">
        <f>入力シート!E12</f>
        <v>0</v>
      </c>
      <c r="G15" s="153"/>
      <c r="H15" s="154">
        <f>入力シート!F12</f>
        <v>0</v>
      </c>
      <c r="I15" s="69" t="s">
        <v>0</v>
      </c>
      <c r="J15" s="72">
        <f>入力シート!I12</f>
        <v>0</v>
      </c>
      <c r="K15" s="176">
        <f>入力シート!J12</f>
        <v>0</v>
      </c>
      <c r="L15" s="176"/>
      <c r="M15" s="176"/>
      <c r="N15" s="176"/>
      <c r="O15" s="177"/>
      <c r="P15" s="159" t="str">
        <f>入力シート!M12</f>
        <v/>
      </c>
      <c r="Q15" s="161">
        <f>入力シート!H12</f>
        <v>0</v>
      </c>
    </row>
    <row r="16" spans="1:17" ht="30" customHeight="1">
      <c r="A16" s="59"/>
      <c r="B16" s="59"/>
      <c r="D16" s="150"/>
      <c r="E16" s="151"/>
      <c r="F16" s="163">
        <f>入力シート!D12</f>
        <v>0</v>
      </c>
      <c r="G16" s="164"/>
      <c r="H16" s="155"/>
      <c r="I16" s="70" t="s">
        <v>10</v>
      </c>
      <c r="J16" s="165">
        <f>入力シート!K12</f>
        <v>0</v>
      </c>
      <c r="K16" s="165"/>
      <c r="L16" s="165"/>
      <c r="M16" s="209">
        <f>入力シート!G12</f>
        <v>0</v>
      </c>
      <c r="N16" s="210"/>
      <c r="O16" s="71" t="s">
        <v>112</v>
      </c>
      <c r="P16" s="160"/>
      <c r="Q16" s="162"/>
    </row>
    <row r="17" spans="1:17" ht="20.100000000000001" customHeight="1">
      <c r="A17" s="59"/>
      <c r="B17" s="59"/>
      <c r="D17" s="148" t="s">
        <v>11</v>
      </c>
      <c r="E17" s="149"/>
      <c r="F17" s="152">
        <f>入力シート!E13</f>
        <v>0</v>
      </c>
      <c r="G17" s="153"/>
      <c r="H17" s="154">
        <f>入力シート!F13</f>
        <v>0</v>
      </c>
      <c r="I17" s="69" t="s">
        <v>0</v>
      </c>
      <c r="J17" s="72">
        <f>入力シート!I13</f>
        <v>0</v>
      </c>
      <c r="K17" s="176">
        <f>入力シート!J13</f>
        <v>0</v>
      </c>
      <c r="L17" s="176"/>
      <c r="M17" s="176"/>
      <c r="N17" s="176"/>
      <c r="O17" s="177"/>
      <c r="P17" s="159" t="str">
        <f>入力シート!M13</f>
        <v/>
      </c>
      <c r="Q17" s="161">
        <f>入力シート!H13</f>
        <v>0</v>
      </c>
    </row>
    <row r="18" spans="1:17" ht="30" customHeight="1">
      <c r="A18" s="59"/>
      <c r="B18" s="59"/>
      <c r="D18" s="150"/>
      <c r="E18" s="151"/>
      <c r="F18" s="163">
        <f>入力シート!D13</f>
        <v>0</v>
      </c>
      <c r="G18" s="164"/>
      <c r="H18" s="155"/>
      <c r="I18" s="70" t="s">
        <v>10</v>
      </c>
      <c r="J18" s="165">
        <f>入力シート!K13</f>
        <v>0</v>
      </c>
      <c r="K18" s="165"/>
      <c r="L18" s="165"/>
      <c r="M18" s="209">
        <f>入力シート!G13</f>
        <v>0</v>
      </c>
      <c r="N18" s="211"/>
      <c r="O18" s="71" t="s">
        <v>112</v>
      </c>
      <c r="P18" s="160"/>
      <c r="Q18" s="162"/>
    </row>
    <row r="19" spans="1:17" ht="20.100000000000001" customHeight="1">
      <c r="A19" s="59"/>
      <c r="B19" s="59"/>
      <c r="D19" s="148" t="s">
        <v>11</v>
      </c>
      <c r="E19" s="149"/>
      <c r="F19" s="152">
        <f>入力シート!E14</f>
        <v>0</v>
      </c>
      <c r="G19" s="153"/>
      <c r="H19" s="154">
        <f>入力シート!F14</f>
        <v>0</v>
      </c>
      <c r="I19" s="69" t="s">
        <v>0</v>
      </c>
      <c r="J19" s="72">
        <f>入力シート!I14</f>
        <v>0</v>
      </c>
      <c r="K19" s="156">
        <f>入力シート!J14</f>
        <v>0</v>
      </c>
      <c r="L19" s="157"/>
      <c r="M19" s="157"/>
      <c r="N19" s="157"/>
      <c r="O19" s="158"/>
      <c r="P19" s="159" t="str">
        <f>入力シート!M14</f>
        <v/>
      </c>
      <c r="Q19" s="161">
        <f>入力シート!H14</f>
        <v>0</v>
      </c>
    </row>
    <row r="20" spans="1:17" ht="30" customHeight="1">
      <c r="A20" s="59"/>
      <c r="B20" s="59"/>
      <c r="D20" s="150"/>
      <c r="E20" s="151"/>
      <c r="F20" s="163">
        <f>入力シート!D14</f>
        <v>0</v>
      </c>
      <c r="G20" s="164"/>
      <c r="H20" s="155"/>
      <c r="I20" s="70" t="s">
        <v>10</v>
      </c>
      <c r="J20" s="165">
        <f>入力シート!K14</f>
        <v>0</v>
      </c>
      <c r="K20" s="165"/>
      <c r="L20" s="165"/>
      <c r="M20" s="209">
        <f>入力シート!G14</f>
        <v>0</v>
      </c>
      <c r="N20" s="211"/>
      <c r="O20" s="71" t="s">
        <v>112</v>
      </c>
      <c r="P20" s="160"/>
      <c r="Q20" s="162"/>
    </row>
    <row r="21" spans="1:17" ht="20.100000000000001" customHeight="1">
      <c r="A21" s="59"/>
      <c r="B21" s="59"/>
      <c r="D21" s="148" t="s">
        <v>11</v>
      </c>
      <c r="E21" s="149"/>
      <c r="F21" s="152">
        <f>入力シート!E15</f>
        <v>0</v>
      </c>
      <c r="G21" s="153"/>
      <c r="H21" s="154">
        <f>入力シート!F15</f>
        <v>0</v>
      </c>
      <c r="I21" s="69" t="s">
        <v>0</v>
      </c>
      <c r="J21" s="72">
        <f>入力シート!I15</f>
        <v>0</v>
      </c>
      <c r="K21" s="156">
        <f>入力シート!J15</f>
        <v>0</v>
      </c>
      <c r="L21" s="157"/>
      <c r="M21" s="157"/>
      <c r="N21" s="157"/>
      <c r="O21" s="158"/>
      <c r="P21" s="159" t="str">
        <f>入力シート!M15</f>
        <v/>
      </c>
      <c r="Q21" s="161">
        <f>入力シート!H15</f>
        <v>0</v>
      </c>
    </row>
    <row r="22" spans="1:17" ht="30" customHeight="1">
      <c r="A22" s="59"/>
      <c r="B22" s="59"/>
      <c r="D22" s="150"/>
      <c r="E22" s="151"/>
      <c r="F22" s="163">
        <f>入力シート!D15</f>
        <v>0</v>
      </c>
      <c r="G22" s="164"/>
      <c r="H22" s="155"/>
      <c r="I22" s="70" t="s">
        <v>10</v>
      </c>
      <c r="J22" s="165">
        <f>入力シート!K15</f>
        <v>0</v>
      </c>
      <c r="K22" s="165"/>
      <c r="L22" s="165"/>
      <c r="M22" s="209">
        <f>入力シート!G15</f>
        <v>0</v>
      </c>
      <c r="N22" s="211"/>
      <c r="O22" s="71" t="s">
        <v>112</v>
      </c>
      <c r="P22" s="160"/>
      <c r="Q22" s="162"/>
    </row>
    <row r="23" spans="1:17" ht="20.100000000000001" customHeight="1">
      <c r="A23" s="59"/>
      <c r="B23" s="59"/>
      <c r="D23" s="148" t="s">
        <v>11</v>
      </c>
      <c r="E23" s="149"/>
      <c r="F23" s="152">
        <f>入力シート!E16</f>
        <v>0</v>
      </c>
      <c r="G23" s="153"/>
      <c r="H23" s="154">
        <f>入力シート!F16</f>
        <v>0</v>
      </c>
      <c r="I23" s="69" t="s">
        <v>0</v>
      </c>
      <c r="J23" s="72">
        <f>入力シート!I16</f>
        <v>0</v>
      </c>
      <c r="K23" s="156">
        <f>入力シート!J16</f>
        <v>0</v>
      </c>
      <c r="L23" s="157"/>
      <c r="M23" s="157"/>
      <c r="N23" s="157"/>
      <c r="O23" s="158"/>
      <c r="P23" s="159" t="str">
        <f>入力シート!M16</f>
        <v/>
      </c>
      <c r="Q23" s="161">
        <f>入力シート!H16</f>
        <v>0</v>
      </c>
    </row>
    <row r="24" spans="1:17" ht="30" customHeight="1">
      <c r="A24" s="59"/>
      <c r="B24" s="59"/>
      <c r="D24" s="150"/>
      <c r="E24" s="151"/>
      <c r="F24" s="163">
        <f>入力シート!D16</f>
        <v>0</v>
      </c>
      <c r="G24" s="164"/>
      <c r="H24" s="155"/>
      <c r="I24" s="70" t="s">
        <v>10</v>
      </c>
      <c r="J24" s="165">
        <f>入力シート!K16</f>
        <v>0</v>
      </c>
      <c r="K24" s="165"/>
      <c r="L24" s="165"/>
      <c r="M24" s="209">
        <f>入力シート!G16</f>
        <v>0</v>
      </c>
      <c r="N24" s="211"/>
      <c r="O24" s="71" t="s">
        <v>112</v>
      </c>
      <c r="P24" s="160"/>
      <c r="Q24" s="162"/>
    </row>
    <row r="25" spans="1:17" ht="20.100000000000001" customHeight="1">
      <c r="A25" s="59"/>
      <c r="B25" s="59"/>
      <c r="D25" s="148" t="s">
        <v>11</v>
      </c>
      <c r="E25" s="149"/>
      <c r="F25" s="152">
        <f>入力シート!E17</f>
        <v>0</v>
      </c>
      <c r="G25" s="153"/>
      <c r="H25" s="154">
        <f>入力シート!F17</f>
        <v>0</v>
      </c>
      <c r="I25" s="69" t="s">
        <v>0</v>
      </c>
      <c r="J25" s="72">
        <f>入力シート!I17</f>
        <v>0</v>
      </c>
      <c r="K25" s="156">
        <f>入力シート!J17</f>
        <v>0</v>
      </c>
      <c r="L25" s="157"/>
      <c r="M25" s="157"/>
      <c r="N25" s="157"/>
      <c r="O25" s="158"/>
      <c r="P25" s="159" t="str">
        <f>入力シート!M17</f>
        <v/>
      </c>
      <c r="Q25" s="161">
        <f>入力シート!H17</f>
        <v>0</v>
      </c>
    </row>
    <row r="26" spans="1:17" ht="30" customHeight="1">
      <c r="A26" s="59"/>
      <c r="B26" s="59"/>
      <c r="D26" s="150"/>
      <c r="E26" s="151"/>
      <c r="F26" s="163">
        <f>入力シート!D17</f>
        <v>0</v>
      </c>
      <c r="G26" s="164"/>
      <c r="H26" s="155"/>
      <c r="I26" s="70" t="s">
        <v>10</v>
      </c>
      <c r="J26" s="165">
        <f>入力シート!K17</f>
        <v>0</v>
      </c>
      <c r="K26" s="165"/>
      <c r="L26" s="165"/>
      <c r="M26" s="209">
        <f>入力シート!G17</f>
        <v>0</v>
      </c>
      <c r="N26" s="211"/>
      <c r="O26" s="71" t="s">
        <v>112</v>
      </c>
      <c r="P26" s="160"/>
      <c r="Q26" s="162"/>
    </row>
    <row r="27" spans="1:17" ht="20.100000000000001" customHeight="1">
      <c r="A27" s="59"/>
      <c r="B27" s="59"/>
      <c r="D27" s="148" t="s">
        <v>11</v>
      </c>
      <c r="E27" s="149"/>
      <c r="F27" s="152">
        <f>入力シート!E18</f>
        <v>0</v>
      </c>
      <c r="G27" s="153"/>
      <c r="H27" s="154">
        <f>入力シート!F18</f>
        <v>0</v>
      </c>
      <c r="I27" s="69" t="s">
        <v>0</v>
      </c>
      <c r="J27" s="72">
        <f>入力シート!I18</f>
        <v>0</v>
      </c>
      <c r="K27" s="156">
        <f>入力シート!J18</f>
        <v>0</v>
      </c>
      <c r="L27" s="157"/>
      <c r="M27" s="157"/>
      <c r="N27" s="157"/>
      <c r="O27" s="158"/>
      <c r="P27" s="159" t="str">
        <f>入力シート!M18</f>
        <v/>
      </c>
      <c r="Q27" s="161">
        <f>入力シート!H18</f>
        <v>0</v>
      </c>
    </row>
    <row r="28" spans="1:17" ht="30" customHeight="1">
      <c r="A28" s="59"/>
      <c r="B28" s="59"/>
      <c r="D28" s="150"/>
      <c r="E28" s="151"/>
      <c r="F28" s="163">
        <f>入力シート!D18</f>
        <v>0</v>
      </c>
      <c r="G28" s="164"/>
      <c r="H28" s="155"/>
      <c r="I28" s="70" t="s">
        <v>10</v>
      </c>
      <c r="J28" s="165">
        <f>入力シート!K18</f>
        <v>0</v>
      </c>
      <c r="K28" s="165"/>
      <c r="L28" s="165"/>
      <c r="M28" s="209">
        <f>入力シート!G18</f>
        <v>0</v>
      </c>
      <c r="N28" s="211"/>
      <c r="O28" s="71" t="s">
        <v>112</v>
      </c>
      <c r="P28" s="160"/>
      <c r="Q28" s="162"/>
    </row>
    <row r="29" spans="1:17" ht="20.100000000000001" customHeight="1">
      <c r="A29" s="59"/>
      <c r="B29" s="59"/>
      <c r="D29" s="148" t="s">
        <v>11</v>
      </c>
      <c r="E29" s="149"/>
      <c r="F29" s="152">
        <f>入力シート!E19</f>
        <v>0</v>
      </c>
      <c r="G29" s="153"/>
      <c r="H29" s="154">
        <f>入力シート!F19</f>
        <v>0</v>
      </c>
      <c r="I29" s="69" t="s">
        <v>0</v>
      </c>
      <c r="J29" s="72">
        <f>入力シート!I19</f>
        <v>0</v>
      </c>
      <c r="K29" s="156">
        <f>入力シート!J19</f>
        <v>0</v>
      </c>
      <c r="L29" s="157"/>
      <c r="M29" s="157"/>
      <c r="N29" s="157"/>
      <c r="O29" s="158"/>
      <c r="P29" s="159" t="str">
        <f>入力シート!M19</f>
        <v/>
      </c>
      <c r="Q29" s="161">
        <f>入力シート!H19</f>
        <v>0</v>
      </c>
    </row>
    <row r="30" spans="1:17" ht="30" customHeight="1">
      <c r="A30" s="59"/>
      <c r="B30" s="59"/>
      <c r="D30" s="150"/>
      <c r="E30" s="151"/>
      <c r="F30" s="163">
        <f>入力シート!D19</f>
        <v>0</v>
      </c>
      <c r="G30" s="164"/>
      <c r="H30" s="155"/>
      <c r="I30" s="70" t="s">
        <v>10</v>
      </c>
      <c r="J30" s="165">
        <f>入力シート!K19</f>
        <v>0</v>
      </c>
      <c r="K30" s="165"/>
      <c r="L30" s="165"/>
      <c r="M30" s="209">
        <f>入力シート!G19</f>
        <v>0</v>
      </c>
      <c r="N30" s="211"/>
      <c r="O30" s="71" t="s">
        <v>112</v>
      </c>
      <c r="P30" s="160"/>
      <c r="Q30" s="162"/>
    </row>
    <row r="31" spans="1:17" ht="9.9499999999999993" customHeight="1">
      <c r="A31" s="47"/>
      <c r="B31" s="48"/>
    </row>
    <row r="32" spans="1:17" s="74" customFormat="1" ht="30" customHeight="1">
      <c r="A32" s="73"/>
      <c r="B32" s="73"/>
      <c r="D32" s="139" t="str">
        <f>"監督 "&amp;入力シート!O11&amp;" 名　"&amp;"競技者 "&amp;入力シート!O12&amp;" 名　"&amp;"　計 "&amp;SUM(入力シート!O11:O12)&amp;" 名"</f>
        <v>監督 0 名　競技者 0 名　　計 0 名</v>
      </c>
      <c r="E32" s="140"/>
      <c r="F32" s="140"/>
      <c r="G32" s="140"/>
      <c r="H32" s="140"/>
      <c r="I32" s="141" t="s">
        <v>109</v>
      </c>
      <c r="J32" s="140"/>
      <c r="K32" s="141" t="e">
        <f>入力シート!O13</f>
        <v>#DIV/0!</v>
      </c>
      <c r="L32" s="142"/>
      <c r="M32" s="142" t="str">
        <f>"最高年齢　"&amp;入力シート!O14&amp;" 歳 ／　最少年齢　"&amp;入力シート!O15&amp;" 歳"</f>
        <v>最高年齢　0 歳 ／　最少年齢　0 歳</v>
      </c>
      <c r="N32" s="130"/>
      <c r="O32" s="130"/>
      <c r="P32" s="130"/>
      <c r="Q32" s="228"/>
    </row>
    <row r="33" spans="1:17" s="74" customFormat="1" ht="15" customHeight="1">
      <c r="A33" s="73"/>
      <c r="B33" s="73"/>
      <c r="D33" s="75"/>
      <c r="E33" s="75"/>
      <c r="F33" s="75"/>
      <c r="G33" s="75"/>
      <c r="H33" s="75"/>
      <c r="I33" s="76"/>
      <c r="J33" s="75"/>
      <c r="K33" s="76"/>
      <c r="L33" s="77"/>
      <c r="M33" s="77"/>
      <c r="N33" s="75"/>
      <c r="O33" s="78"/>
      <c r="P33" s="78"/>
      <c r="Q33" s="78"/>
    </row>
    <row r="34" spans="1:17" ht="15" customHeight="1">
      <c r="D34" s="79"/>
      <c r="E34" s="79"/>
      <c r="F34" s="79"/>
      <c r="G34" s="79"/>
      <c r="H34" s="79"/>
      <c r="I34" s="79"/>
      <c r="J34" s="79"/>
      <c r="K34" s="79"/>
      <c r="L34" s="79"/>
      <c r="M34" s="79"/>
      <c r="N34" s="79"/>
      <c r="O34" s="79"/>
      <c r="P34" s="79"/>
      <c r="Q34" s="79"/>
    </row>
    <row r="35" spans="1:17" ht="80.099999999999994" customHeight="1">
      <c r="D35" s="146" t="s">
        <v>121</v>
      </c>
      <c r="E35" s="147"/>
      <c r="F35" s="143">
        <f>入力シート!C35</f>
        <v>0</v>
      </c>
      <c r="G35" s="144"/>
      <c r="H35" s="144"/>
      <c r="I35" s="144"/>
      <c r="J35" s="144"/>
      <c r="K35" s="144"/>
      <c r="L35" s="144"/>
      <c r="M35" s="144"/>
      <c r="N35" s="144"/>
      <c r="O35" s="144"/>
      <c r="P35" s="144"/>
      <c r="Q35" s="145"/>
    </row>
    <row r="36" spans="1:17" ht="9.9499999999999993" customHeight="1"/>
    <row r="37" spans="1:17" s="74" customFormat="1" ht="30" customHeight="1">
      <c r="A37" s="73"/>
      <c r="B37" s="73"/>
      <c r="D37" s="131" t="s">
        <v>122</v>
      </c>
      <c r="E37" s="132"/>
      <c r="F37" s="80"/>
      <c r="G37" s="81" t="str">
        <f>IF(入力シート!D37="予選会","☑ 予選会","□ 予選会")</f>
        <v>☑ 予選会</v>
      </c>
      <c r="H37" s="129" t="str">
        <f>IF(入力シート!D37="推薦","","参加")</f>
        <v>参加</v>
      </c>
      <c r="I37" s="130"/>
      <c r="J37" s="81">
        <f>IF(入力シート!D37="推薦","",入力シート!F37)</f>
        <v>0</v>
      </c>
      <c r="K37" s="82" t="str">
        <f>IF(入力シート!D37="推薦","","チ ー ム 中／　"&amp;入力シート!H37)</f>
        <v>チ ー ム 中／　</v>
      </c>
      <c r="L37" s="82"/>
      <c r="M37" s="82"/>
      <c r="N37" s="226" t="str">
        <f>IF(入力シート!D37="推薦","☑ 推薦","□ 推薦")</f>
        <v>□ 推薦</v>
      </c>
      <c r="O37" s="226"/>
      <c r="P37" s="226"/>
      <c r="Q37" s="227"/>
    </row>
    <row r="38" spans="1:17" ht="9.9499999999999993" customHeight="1"/>
    <row r="39" spans="1:17" s="74" customFormat="1" ht="30" customHeight="1">
      <c r="A39" s="73"/>
      <c r="B39" s="73"/>
      <c r="D39" s="131" t="s">
        <v>123</v>
      </c>
      <c r="E39" s="132"/>
      <c r="F39" s="81"/>
      <c r="G39" s="81" t="str">
        <f>入力シート!D39</f>
        <v>個人手配</v>
      </c>
      <c r="H39" s="137" t="s">
        <v>125</v>
      </c>
      <c r="I39" s="130"/>
      <c r="J39" s="138"/>
      <c r="K39" s="134">
        <f>入力シート!F39</f>
        <v>0</v>
      </c>
      <c r="L39" s="135"/>
      <c r="M39" s="135"/>
      <c r="N39" s="135"/>
      <c r="O39" s="135"/>
      <c r="P39" s="135"/>
      <c r="Q39" s="136"/>
    </row>
    <row r="40" spans="1:17" ht="9.9499999999999993" customHeight="1"/>
  </sheetData>
  <sheetCalcPr fullCalcOnLoad="1"/>
  <mergeCells count="111">
    <mergeCell ref="L1:Q1"/>
    <mergeCell ref="N37:Q37"/>
    <mergeCell ref="M22:N22"/>
    <mergeCell ref="M24:N24"/>
    <mergeCell ref="M26:N26"/>
    <mergeCell ref="M28:N28"/>
    <mergeCell ref="M30:N30"/>
    <mergeCell ref="M32:Q32"/>
    <mergeCell ref="Q23:Q24"/>
    <mergeCell ref="Q27:Q28"/>
    <mergeCell ref="Q25:Q26"/>
    <mergeCell ref="Q17:Q18"/>
    <mergeCell ref="M7:N7"/>
    <mergeCell ref="Q15:Q16"/>
    <mergeCell ref="K7:L7"/>
    <mergeCell ref="K9:L9"/>
    <mergeCell ref="J16:L16"/>
    <mergeCell ref="F10:J10"/>
    <mergeCell ref="N10:Q10"/>
    <mergeCell ref="D13:G13"/>
    <mergeCell ref="M16:N16"/>
    <mergeCell ref="M18:N18"/>
    <mergeCell ref="M20:N20"/>
    <mergeCell ref="F15:G15"/>
    <mergeCell ref="H12:H13"/>
    <mergeCell ref="K15:O15"/>
    <mergeCell ref="D15:E16"/>
    <mergeCell ref="F16:G16"/>
    <mergeCell ref="D19:E20"/>
    <mergeCell ref="M8:N8"/>
    <mergeCell ref="K8:L8"/>
    <mergeCell ref="D12:G12"/>
    <mergeCell ref="F9:J9"/>
    <mergeCell ref="D9:D10"/>
    <mergeCell ref="D17:E18"/>
    <mergeCell ref="K10:M10"/>
    <mergeCell ref="D8:F8"/>
    <mergeCell ref="D2:Q2"/>
    <mergeCell ref="D3:Q3"/>
    <mergeCell ref="M5:Q5"/>
    <mergeCell ref="G8:J8"/>
    <mergeCell ref="O9:Q9"/>
    <mergeCell ref="D6:F6"/>
    <mergeCell ref="D7:F7"/>
    <mergeCell ref="G7:J7"/>
    <mergeCell ref="Q21:Q22"/>
    <mergeCell ref="H17:H18"/>
    <mergeCell ref="K17:O17"/>
    <mergeCell ref="F19:G19"/>
    <mergeCell ref="H19:H20"/>
    <mergeCell ref="P17:P18"/>
    <mergeCell ref="P19:P20"/>
    <mergeCell ref="F18:G18"/>
    <mergeCell ref="J22:L22"/>
    <mergeCell ref="J18:L18"/>
    <mergeCell ref="Q19:Q20"/>
    <mergeCell ref="F17:G17"/>
    <mergeCell ref="F20:G20"/>
    <mergeCell ref="J20:L20"/>
    <mergeCell ref="K19:O19"/>
    <mergeCell ref="P12:P13"/>
    <mergeCell ref="P15:P16"/>
    <mergeCell ref="I12:O13"/>
    <mergeCell ref="Q12:Q13"/>
    <mergeCell ref="H15:H16"/>
    <mergeCell ref="F23:G23"/>
    <mergeCell ref="H23:H24"/>
    <mergeCell ref="K23:O23"/>
    <mergeCell ref="P23:P24"/>
    <mergeCell ref="P21:P22"/>
    <mergeCell ref="D21:E22"/>
    <mergeCell ref="F21:G21"/>
    <mergeCell ref="H21:H22"/>
    <mergeCell ref="K21:O21"/>
    <mergeCell ref="F22:G22"/>
    <mergeCell ref="P25:P26"/>
    <mergeCell ref="F24:G24"/>
    <mergeCell ref="J24:L24"/>
    <mergeCell ref="D25:E26"/>
    <mergeCell ref="F25:G25"/>
    <mergeCell ref="H25:H26"/>
    <mergeCell ref="K25:O25"/>
    <mergeCell ref="F26:G26"/>
    <mergeCell ref="J26:L26"/>
    <mergeCell ref="D23:E24"/>
    <mergeCell ref="Q29:Q30"/>
    <mergeCell ref="F30:G30"/>
    <mergeCell ref="J30:L30"/>
    <mergeCell ref="D27:E28"/>
    <mergeCell ref="F27:G27"/>
    <mergeCell ref="H27:H28"/>
    <mergeCell ref="K27:O27"/>
    <mergeCell ref="P27:P28"/>
    <mergeCell ref="F28:G28"/>
    <mergeCell ref="J28:L28"/>
    <mergeCell ref="D35:E35"/>
    <mergeCell ref="D29:E30"/>
    <mergeCell ref="F29:G29"/>
    <mergeCell ref="H29:H30"/>
    <mergeCell ref="K29:O29"/>
    <mergeCell ref="P29:P30"/>
    <mergeCell ref="H37:I37"/>
    <mergeCell ref="D39:E39"/>
    <mergeCell ref="N6:Q6"/>
    <mergeCell ref="K39:Q39"/>
    <mergeCell ref="H39:J39"/>
    <mergeCell ref="D37:E37"/>
    <mergeCell ref="D32:H32"/>
    <mergeCell ref="I32:J32"/>
    <mergeCell ref="K32:L32"/>
    <mergeCell ref="F35:Q35"/>
  </mergeCells>
  <phoneticPr fontId="1"/>
  <printOptions horizontalCentered="1"/>
  <pageMargins left="0.35433070866141736" right="0.39370078740157483" top="0.59055118110236227" bottom="0.39370078740157483" header="0.19685039370078741" footer="0.19685039370078741"/>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1"/>
  <sheetViews>
    <sheetView showZeros="0" workbookViewId="0">
      <selection activeCell="M2" sqref="M2"/>
    </sheetView>
  </sheetViews>
  <sheetFormatPr defaultRowHeight="13.5"/>
  <cols>
    <col min="1" max="1" width="2.625" customWidth="1"/>
    <col min="2" max="2" width="6.25" customWidth="1"/>
    <col min="3" max="3" width="15.5" customWidth="1"/>
    <col min="4" max="4" width="17.125" customWidth="1"/>
  </cols>
  <sheetData>
    <row r="2" spans="2:14" ht="20.100000000000001" customHeight="1">
      <c r="B2" s="89" t="s">
        <v>127</v>
      </c>
      <c r="C2" s="90"/>
      <c r="D2" s="90"/>
      <c r="E2" s="90"/>
      <c r="F2" s="90"/>
      <c r="G2" s="90"/>
      <c r="H2" s="90"/>
      <c r="I2" s="90"/>
      <c r="J2" s="90"/>
      <c r="K2" s="90"/>
      <c r="L2" s="90"/>
      <c r="M2" s="90"/>
      <c r="N2" s="90"/>
    </row>
    <row r="3" spans="2:14" ht="20.100000000000001" customHeight="1">
      <c r="B3" t="s">
        <v>135</v>
      </c>
    </row>
    <row r="5" spans="2:14" ht="24.95" customHeight="1">
      <c r="B5" s="233" t="s">
        <v>154</v>
      </c>
      <c r="C5" s="234"/>
      <c r="D5" s="234"/>
      <c r="E5" s="234"/>
      <c r="F5" s="234"/>
      <c r="G5" s="234"/>
      <c r="H5" s="234"/>
      <c r="I5" s="234"/>
      <c r="J5" s="234"/>
      <c r="K5" s="234"/>
      <c r="L5" s="234"/>
      <c r="M5" s="234"/>
      <c r="N5" s="235"/>
    </row>
    <row r="6" spans="2:14" ht="24.95" customHeight="1">
      <c r="B6" s="236"/>
      <c r="C6" s="237"/>
      <c r="D6" s="237"/>
      <c r="E6" s="237"/>
      <c r="F6" s="237"/>
      <c r="G6" s="237"/>
      <c r="H6" s="237"/>
      <c r="I6" s="237"/>
      <c r="J6" s="237"/>
      <c r="K6" s="237"/>
      <c r="L6" s="237"/>
      <c r="M6" s="237"/>
      <c r="N6" s="238"/>
    </row>
    <row r="8" spans="2:14">
      <c r="B8" t="s">
        <v>153</v>
      </c>
    </row>
    <row r="9" spans="2:14" ht="18" customHeight="1"/>
    <row r="10" spans="2:14" ht="18" customHeight="1">
      <c r="B10" t="s">
        <v>144</v>
      </c>
    </row>
    <row r="11" spans="2:14" ht="18" customHeight="1">
      <c r="B11" s="2" t="s">
        <v>128</v>
      </c>
      <c r="C11" t="s">
        <v>145</v>
      </c>
      <c r="G11" s="2" t="s">
        <v>129</v>
      </c>
      <c r="H11" t="s">
        <v>146</v>
      </c>
    </row>
    <row r="12" spans="2:14" ht="18" customHeight="1">
      <c r="B12" s="2" t="s">
        <v>130</v>
      </c>
      <c r="C12" t="s">
        <v>148</v>
      </c>
      <c r="G12" s="2" t="s">
        <v>131</v>
      </c>
      <c r="H12" t="s">
        <v>147</v>
      </c>
    </row>
    <row r="13" spans="2:14" ht="18" customHeight="1">
      <c r="B13" s="2" t="s">
        <v>132</v>
      </c>
      <c r="C13" t="s">
        <v>149</v>
      </c>
    </row>
    <row r="14" spans="2:14" ht="18" customHeight="1">
      <c r="B14" s="2" t="s">
        <v>133</v>
      </c>
      <c r="C14" t="s">
        <v>150</v>
      </c>
    </row>
    <row r="15" spans="2:14" ht="18" customHeight="1">
      <c r="B15" s="2" t="s">
        <v>134</v>
      </c>
      <c r="C15" t="s">
        <v>151</v>
      </c>
    </row>
    <row r="16" spans="2:14" ht="18" customHeight="1"/>
    <row r="17" spans="2:14" ht="20.100000000000001" customHeight="1">
      <c r="B17" s="239" t="s">
        <v>68</v>
      </c>
      <c r="C17" s="239"/>
      <c r="D17" s="244" t="str">
        <f>入力シート!D4</f>
        <v>第39回 全日本ゲートボール選手権大会</v>
      </c>
      <c r="E17" s="244"/>
      <c r="F17" s="244"/>
      <c r="G17" s="242" t="s">
        <v>143</v>
      </c>
      <c r="H17" s="243"/>
      <c r="I17" s="230" t="str">
        <f>入力シート!E3</f>
        <v>オリパラ県ゲートボール連合</v>
      </c>
      <c r="J17" s="231"/>
      <c r="K17" s="232"/>
    </row>
    <row r="18" spans="2:14" ht="20.100000000000001" customHeight="1">
      <c r="B18" s="239" t="s">
        <v>69</v>
      </c>
      <c r="C18" s="239"/>
      <c r="D18" s="229" t="str">
        <f>入力シート!F4</f>
        <v>---</v>
      </c>
      <c r="E18" s="229"/>
      <c r="F18" s="229"/>
      <c r="G18" s="242" t="s">
        <v>141</v>
      </c>
      <c r="H18" s="243"/>
      <c r="I18" s="230">
        <f>参加登録!M8</f>
        <v>0</v>
      </c>
      <c r="J18" s="231"/>
      <c r="K18" s="232"/>
    </row>
    <row r="19" spans="2:14" ht="20.100000000000001" customHeight="1">
      <c r="B19" s="239" t="s">
        <v>75</v>
      </c>
      <c r="C19" s="239"/>
      <c r="D19" s="229">
        <f>入力シート!D5</f>
        <v>0</v>
      </c>
      <c r="E19" s="229"/>
      <c r="F19" s="229"/>
      <c r="G19" s="242" t="s">
        <v>142</v>
      </c>
      <c r="H19" s="243"/>
      <c r="I19" s="230" t="e">
        <f>参加登録!O9</f>
        <v>#N/A</v>
      </c>
      <c r="J19" s="231"/>
      <c r="K19" s="232"/>
    </row>
    <row r="20" spans="2:14" ht="9.9499999999999993" customHeight="1"/>
    <row r="21" spans="2:14" ht="18" customHeight="1">
      <c r="B21" s="240"/>
      <c r="C21" s="240" t="s">
        <v>71</v>
      </c>
      <c r="D21" s="240" t="s">
        <v>110</v>
      </c>
      <c r="E21" s="91" t="s">
        <v>136</v>
      </c>
      <c r="F21" s="91" t="s">
        <v>139</v>
      </c>
      <c r="G21" s="239" t="s">
        <v>140</v>
      </c>
      <c r="H21" s="239"/>
      <c r="I21" s="239"/>
      <c r="J21" s="239"/>
      <c r="K21" s="239"/>
      <c r="L21" s="239"/>
      <c r="M21" s="239"/>
      <c r="N21" s="239"/>
    </row>
    <row r="22" spans="2:14" ht="18" customHeight="1">
      <c r="B22" s="241"/>
      <c r="C22" s="241"/>
      <c r="D22" s="241"/>
      <c r="E22" s="92" t="s">
        <v>137</v>
      </c>
      <c r="F22" s="92" t="s">
        <v>138</v>
      </c>
      <c r="G22" s="84" t="s">
        <v>128</v>
      </c>
      <c r="H22" s="87" t="s">
        <v>129</v>
      </c>
      <c r="I22" s="87" t="s">
        <v>130</v>
      </c>
      <c r="J22" s="87" t="s">
        <v>131</v>
      </c>
      <c r="K22" s="87" t="s">
        <v>132</v>
      </c>
      <c r="L22" s="87" t="s">
        <v>133</v>
      </c>
      <c r="M22" s="87" t="s">
        <v>134</v>
      </c>
      <c r="N22" s="44" t="s">
        <v>152</v>
      </c>
    </row>
    <row r="23" spans="2:14" ht="18" customHeight="1">
      <c r="B23" s="83">
        <v>1</v>
      </c>
      <c r="C23" s="93">
        <f>入力シート!D11</f>
        <v>0</v>
      </c>
      <c r="D23" s="93">
        <f>入力シート!K11</f>
        <v>0</v>
      </c>
      <c r="E23" s="83"/>
      <c r="F23" s="83"/>
      <c r="G23" s="85"/>
      <c r="H23" s="88"/>
      <c r="I23" s="88"/>
      <c r="J23" s="88"/>
      <c r="K23" s="88"/>
      <c r="L23" s="88"/>
      <c r="M23" s="88"/>
      <c r="N23" s="86"/>
    </row>
    <row r="24" spans="2:14" ht="18" customHeight="1">
      <c r="B24" s="83">
        <v>2</v>
      </c>
      <c r="C24" s="93">
        <f>入力シート!D12</f>
        <v>0</v>
      </c>
      <c r="D24" s="93">
        <f>入力シート!K12</f>
        <v>0</v>
      </c>
      <c r="E24" s="83"/>
      <c r="F24" s="83"/>
      <c r="G24" s="85"/>
      <c r="H24" s="88"/>
      <c r="I24" s="88"/>
      <c r="J24" s="88"/>
      <c r="K24" s="88"/>
      <c r="L24" s="88"/>
      <c r="M24" s="88"/>
      <c r="N24" s="86"/>
    </row>
    <row r="25" spans="2:14" ht="18" customHeight="1">
      <c r="B25" s="83">
        <v>3</v>
      </c>
      <c r="C25" s="93">
        <f>入力シート!D13</f>
        <v>0</v>
      </c>
      <c r="D25" s="93">
        <f>入力シート!K13</f>
        <v>0</v>
      </c>
      <c r="E25" s="83"/>
      <c r="F25" s="83"/>
      <c r="G25" s="85"/>
      <c r="H25" s="88"/>
      <c r="I25" s="88"/>
      <c r="J25" s="88"/>
      <c r="K25" s="88"/>
      <c r="L25" s="88"/>
      <c r="M25" s="88"/>
      <c r="N25" s="86"/>
    </row>
    <row r="26" spans="2:14" ht="18" customHeight="1">
      <c r="B26" s="83">
        <v>4</v>
      </c>
      <c r="C26" s="93">
        <f>入力シート!D14</f>
        <v>0</v>
      </c>
      <c r="D26" s="93">
        <f>入力シート!K14</f>
        <v>0</v>
      </c>
      <c r="E26" s="83"/>
      <c r="F26" s="83"/>
      <c r="G26" s="85"/>
      <c r="H26" s="88"/>
      <c r="I26" s="88"/>
      <c r="J26" s="88"/>
      <c r="K26" s="88"/>
      <c r="L26" s="88"/>
      <c r="M26" s="88"/>
      <c r="N26" s="86"/>
    </row>
    <row r="27" spans="2:14" ht="18" customHeight="1">
      <c r="B27" s="83">
        <v>5</v>
      </c>
      <c r="C27" s="93">
        <f>入力シート!D15</f>
        <v>0</v>
      </c>
      <c r="D27" s="93">
        <f>入力シート!K15</f>
        <v>0</v>
      </c>
      <c r="E27" s="83"/>
      <c r="F27" s="83"/>
      <c r="G27" s="85"/>
      <c r="H27" s="88"/>
      <c r="I27" s="88"/>
      <c r="J27" s="88"/>
      <c r="K27" s="88"/>
      <c r="L27" s="88"/>
      <c r="M27" s="88"/>
      <c r="N27" s="86"/>
    </row>
    <row r="28" spans="2:14" ht="18" customHeight="1">
      <c r="B28" s="83">
        <v>6</v>
      </c>
      <c r="C28" s="93">
        <f>入力シート!D16</f>
        <v>0</v>
      </c>
      <c r="D28" s="93">
        <f>入力シート!K16</f>
        <v>0</v>
      </c>
      <c r="E28" s="83"/>
      <c r="F28" s="83"/>
      <c r="G28" s="85"/>
      <c r="H28" s="88"/>
      <c r="I28" s="88"/>
      <c r="J28" s="88"/>
      <c r="K28" s="88"/>
      <c r="L28" s="88"/>
      <c r="M28" s="88"/>
      <c r="N28" s="86"/>
    </row>
    <row r="29" spans="2:14" ht="18" customHeight="1">
      <c r="B29" s="83">
        <v>7</v>
      </c>
      <c r="C29" s="93">
        <f>入力シート!D17</f>
        <v>0</v>
      </c>
      <c r="D29" s="93">
        <f>入力シート!K17</f>
        <v>0</v>
      </c>
      <c r="E29" s="83"/>
      <c r="F29" s="83"/>
      <c r="G29" s="85"/>
      <c r="H29" s="88"/>
      <c r="I29" s="88"/>
      <c r="J29" s="88"/>
      <c r="K29" s="88"/>
      <c r="L29" s="88"/>
      <c r="M29" s="88"/>
      <c r="N29" s="86"/>
    </row>
    <row r="30" spans="2:14" ht="18" customHeight="1">
      <c r="B30" s="83">
        <v>8</v>
      </c>
      <c r="C30" s="93">
        <f>入力シート!D18</f>
        <v>0</v>
      </c>
      <c r="D30" s="93">
        <f>入力シート!K18</f>
        <v>0</v>
      </c>
      <c r="E30" s="83"/>
      <c r="F30" s="83"/>
      <c r="G30" s="85"/>
      <c r="H30" s="88"/>
      <c r="I30" s="88"/>
      <c r="J30" s="88"/>
      <c r="K30" s="88"/>
      <c r="L30" s="88"/>
      <c r="M30" s="88"/>
      <c r="N30" s="86"/>
    </row>
    <row r="31" spans="2:14" ht="18" customHeight="1">
      <c r="B31" s="83">
        <v>9</v>
      </c>
      <c r="C31" s="93">
        <f>入力シート!D19</f>
        <v>0</v>
      </c>
      <c r="D31" s="93">
        <f>入力シート!K19</f>
        <v>0</v>
      </c>
      <c r="E31" s="83"/>
      <c r="F31" s="83"/>
      <c r="G31" s="85"/>
      <c r="H31" s="88"/>
      <c r="I31" s="88"/>
      <c r="J31" s="88"/>
      <c r="K31" s="88"/>
      <c r="L31" s="88"/>
      <c r="M31" s="88"/>
      <c r="N31" s="86"/>
    </row>
  </sheetData>
  <sheetProtection sheet="1" objects="1" scenarios="1"/>
  <mergeCells count="17">
    <mergeCell ref="G21:N21"/>
    <mergeCell ref="D21:D22"/>
    <mergeCell ref="C21:C22"/>
    <mergeCell ref="B21:B22"/>
    <mergeCell ref="I17:K17"/>
    <mergeCell ref="D19:F19"/>
    <mergeCell ref="G18:H18"/>
    <mergeCell ref="G19:H19"/>
    <mergeCell ref="D17:F17"/>
    <mergeCell ref="G17:H17"/>
    <mergeCell ref="D18:F18"/>
    <mergeCell ref="I18:K18"/>
    <mergeCell ref="I19:K19"/>
    <mergeCell ref="B5:N6"/>
    <mergeCell ref="B17:C17"/>
    <mergeCell ref="B18:C18"/>
    <mergeCell ref="B19:C19"/>
  </mergeCells>
  <phoneticPr fontId="1"/>
  <pageMargins left="0.70866141732283472" right="0.43307086614173229" top="0.7480314960629921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40"/>
  <sheetViews>
    <sheetView showGridLines="0" showZeros="0" workbookViewId="0">
      <selection activeCell="D2" sqref="D2:Q2"/>
    </sheetView>
  </sheetViews>
  <sheetFormatPr defaultRowHeight="15" customHeight="1"/>
  <cols>
    <col min="1" max="3" width="2.125" style="49" customWidth="1"/>
    <col min="4" max="5" width="2.375" style="49" customWidth="1"/>
    <col min="6" max="6" width="3.75" style="49" customWidth="1"/>
    <col min="7" max="7" width="20.625" style="49" customWidth="1"/>
    <col min="8" max="8" width="5.125" style="49" customWidth="1"/>
    <col min="9" max="9" width="2.375" style="49" customWidth="1"/>
    <col min="10" max="10" width="9.125" style="49" customWidth="1"/>
    <col min="11" max="11" width="7.375" style="49" customWidth="1"/>
    <col min="12" max="12" width="1.625" style="49" customWidth="1"/>
    <col min="13" max="13" width="17.625" style="49" customWidth="1"/>
    <col min="14" max="14" width="8.625" style="49" customWidth="1"/>
    <col min="15" max="17" width="5.125" style="49" customWidth="1"/>
    <col min="18" max="16384" width="9" style="49"/>
  </cols>
  <sheetData>
    <row r="1" spans="1:17" ht="15" customHeight="1">
      <c r="A1" s="47"/>
      <c r="B1" s="48"/>
      <c r="I1" s="50"/>
      <c r="L1" s="223" t="s">
        <v>181</v>
      </c>
      <c r="M1" s="224"/>
      <c r="N1" s="224"/>
      <c r="O1" s="224"/>
      <c r="P1" s="224"/>
      <c r="Q1" s="225"/>
    </row>
    <row r="2" spans="1:17" ht="9.9499999999999993" customHeight="1">
      <c r="A2" s="47"/>
      <c r="B2" s="48"/>
      <c r="D2" s="181"/>
      <c r="E2" s="181"/>
      <c r="F2" s="181"/>
      <c r="G2" s="181"/>
      <c r="H2" s="181"/>
      <c r="I2" s="181"/>
      <c r="J2" s="181"/>
      <c r="K2" s="181"/>
      <c r="L2" s="181"/>
      <c r="M2" s="181"/>
      <c r="N2" s="181"/>
      <c r="O2" s="181"/>
      <c r="P2" s="181"/>
      <c r="Q2" s="181"/>
    </row>
    <row r="3" spans="1:17" ht="18" customHeight="1">
      <c r="A3" s="47"/>
      <c r="B3" s="48"/>
      <c r="D3" s="182" t="str">
        <f>"2023年度　"&amp;入力シート!D4&amp;" 参加登録申込書 （変更届）"</f>
        <v>2023年度　第39回 全日本ゲートボール選手権大会 参加登録申込書 （変更届）</v>
      </c>
      <c r="E3" s="182"/>
      <c r="F3" s="182"/>
      <c r="G3" s="182"/>
      <c r="H3" s="182"/>
      <c r="I3" s="182"/>
      <c r="J3" s="182"/>
      <c r="K3" s="182"/>
      <c r="L3" s="182"/>
      <c r="M3" s="182"/>
      <c r="N3" s="182"/>
      <c r="O3" s="182"/>
      <c r="P3" s="182"/>
      <c r="Q3" s="182"/>
    </row>
    <row r="4" spans="1:17" s="51" customFormat="1" ht="9.9499999999999993" customHeight="1">
      <c r="A4" s="47"/>
      <c r="B4" s="48"/>
      <c r="D4" s="52"/>
      <c r="L4" s="53"/>
      <c r="M4" s="53"/>
      <c r="Q4" s="54"/>
    </row>
    <row r="5" spans="1:17" ht="30" customHeight="1">
      <c r="A5" s="47"/>
      <c r="B5" s="48"/>
      <c r="H5" s="55"/>
      <c r="I5" s="55"/>
      <c r="J5" s="56"/>
      <c r="K5" s="56"/>
      <c r="L5" s="57" t="s">
        <v>3</v>
      </c>
      <c r="M5" s="183" t="str">
        <f>VLOOKUP(入力シート!D3,Sheet1!A:B,2,FALSE)</f>
        <v>オリパラ県ゲートボール連合</v>
      </c>
      <c r="N5" s="246"/>
      <c r="O5" s="246"/>
      <c r="P5" s="246"/>
      <c r="Q5" s="246"/>
    </row>
    <row r="6" spans="1:17" s="60" customFormat="1" ht="30" customHeight="1">
      <c r="A6" s="58"/>
      <c r="B6" s="59"/>
      <c r="D6" s="190" t="s">
        <v>7</v>
      </c>
      <c r="E6" s="191"/>
      <c r="F6" s="192"/>
      <c r="G6" s="61" t="str">
        <f>入力シート!F4</f>
        <v>---</v>
      </c>
      <c r="H6" s="62"/>
      <c r="I6" s="62"/>
      <c r="J6" s="62"/>
      <c r="K6" s="62"/>
      <c r="L6" s="62"/>
      <c r="M6" s="62"/>
      <c r="N6" s="133" t="s">
        <v>124</v>
      </c>
      <c r="O6" s="133"/>
      <c r="P6" s="133"/>
      <c r="Q6" s="133"/>
    </row>
    <row r="7" spans="1:17" ht="21" customHeight="1">
      <c r="A7" s="47"/>
      <c r="B7" s="48"/>
      <c r="D7" s="193" t="s">
        <v>113</v>
      </c>
      <c r="E7" s="194"/>
      <c r="F7" s="195"/>
      <c r="G7" s="152">
        <f>入力シート!D6</f>
        <v>0</v>
      </c>
      <c r="H7" s="196"/>
      <c r="I7" s="196"/>
      <c r="J7" s="153"/>
      <c r="K7" s="193" t="s">
        <v>72</v>
      </c>
      <c r="L7" s="195"/>
      <c r="M7" s="249" t="e">
        <f>VLOOKUP(K8,入力シート!C23:M32,3,FALSE)</f>
        <v>#N/A</v>
      </c>
      <c r="N7" s="250"/>
      <c r="O7" s="101" t="s">
        <v>5</v>
      </c>
      <c r="P7" s="101" t="s">
        <v>157</v>
      </c>
      <c r="Q7" s="101" t="s">
        <v>9</v>
      </c>
    </row>
    <row r="8" spans="1:17" ht="39.950000000000003" customHeight="1">
      <c r="A8" s="47"/>
      <c r="B8" s="48"/>
      <c r="D8" s="178" t="s">
        <v>1</v>
      </c>
      <c r="E8" s="179"/>
      <c r="F8" s="180"/>
      <c r="G8" s="184">
        <f>入力シート!D5</f>
        <v>0</v>
      </c>
      <c r="H8" s="185"/>
      <c r="I8" s="185"/>
      <c r="J8" s="186"/>
      <c r="K8" s="197" t="str">
        <f>IF(入力シート!D23="","代表者（＊）","監督")</f>
        <v>代表者（＊）</v>
      </c>
      <c r="L8" s="198"/>
      <c r="M8" s="247">
        <f>VLOOKUP(K8,入力シート!C23:M32,2,FALSE)</f>
        <v>0</v>
      </c>
      <c r="N8" s="248"/>
      <c r="O8" s="100" t="e">
        <f>VLOOKUP(K8,入力シート!C23:M32,4,FALSE)</f>
        <v>#N/A</v>
      </c>
      <c r="P8" s="100" t="e">
        <f>VLOOKUP(K8,入力シート!C23:M32,11,FALSE)</f>
        <v>#N/A</v>
      </c>
      <c r="Q8" s="64" t="e">
        <f>VLOOKUP(K8,入力シート!C23:M32,6,FALSE)</f>
        <v>#N/A</v>
      </c>
    </row>
    <row r="9" spans="1:17" ht="24.95" customHeight="1">
      <c r="A9" s="47"/>
      <c r="B9" s="48"/>
      <c r="D9" s="204" t="s">
        <v>8</v>
      </c>
      <c r="E9" s="65" t="s">
        <v>0</v>
      </c>
      <c r="F9" s="202" t="e">
        <f>VLOOKUP(K8,入力シート!C23:M32,7,FALSE)</f>
        <v>#N/A</v>
      </c>
      <c r="G9" s="202"/>
      <c r="H9" s="202"/>
      <c r="I9" s="202"/>
      <c r="J9" s="203"/>
      <c r="K9" s="190" t="s">
        <v>4</v>
      </c>
      <c r="L9" s="214"/>
      <c r="M9" s="102" t="e">
        <f>VLOOKUP(K8,入力シート!C23:M32,5,FALSE)</f>
        <v>#N/A</v>
      </c>
      <c r="N9" s="63" t="s">
        <v>110</v>
      </c>
      <c r="O9" s="245" t="e">
        <f>VLOOKUP(K8,入力シート!C23:M32,9,FALSE)</f>
        <v>#N/A</v>
      </c>
      <c r="P9" s="188"/>
      <c r="Q9" s="189"/>
    </row>
    <row r="10" spans="1:17" ht="24.95" customHeight="1">
      <c r="A10" s="47"/>
      <c r="B10" s="48"/>
      <c r="D10" s="205"/>
      <c r="E10" s="66"/>
      <c r="F10" s="210" t="e">
        <f>VLOOKUP(K8,入力シート!C23:M32,8,FALSE)</f>
        <v>#N/A</v>
      </c>
      <c r="G10" s="215"/>
      <c r="H10" s="215"/>
      <c r="I10" s="215"/>
      <c r="J10" s="216"/>
      <c r="K10" s="206" t="s">
        <v>158</v>
      </c>
      <c r="L10" s="207"/>
      <c r="M10" s="208"/>
      <c r="N10" s="217" t="e">
        <f>VLOOKUP(K8,入力シート!C23:M32,10,FALSE)</f>
        <v>#N/A</v>
      </c>
      <c r="O10" s="218"/>
      <c r="P10" s="218"/>
      <c r="Q10" s="219"/>
    </row>
    <row r="11" spans="1:17" ht="15" customHeight="1">
      <c r="A11" s="59"/>
      <c r="B11" s="59"/>
    </row>
    <row r="12" spans="1:17" ht="12" customHeight="1">
      <c r="A12" s="59"/>
      <c r="B12" s="59"/>
      <c r="D12" s="199" t="s">
        <v>114</v>
      </c>
      <c r="E12" s="200"/>
      <c r="F12" s="200"/>
      <c r="G12" s="201"/>
      <c r="H12" s="212" t="s">
        <v>115</v>
      </c>
      <c r="I12" s="168" t="s">
        <v>111</v>
      </c>
      <c r="J12" s="169"/>
      <c r="K12" s="169"/>
      <c r="L12" s="169"/>
      <c r="M12" s="169"/>
      <c r="N12" s="169"/>
      <c r="O12" s="170"/>
      <c r="P12" s="166" t="s">
        <v>159</v>
      </c>
      <c r="Q12" s="174" t="s">
        <v>9</v>
      </c>
    </row>
    <row r="13" spans="1:17" ht="24" customHeight="1">
      <c r="A13" s="59"/>
      <c r="B13" s="59"/>
      <c r="D13" s="220" t="s">
        <v>12</v>
      </c>
      <c r="E13" s="221"/>
      <c r="F13" s="221"/>
      <c r="G13" s="222"/>
      <c r="H13" s="213"/>
      <c r="I13" s="171"/>
      <c r="J13" s="172"/>
      <c r="K13" s="172"/>
      <c r="L13" s="172"/>
      <c r="M13" s="172"/>
      <c r="N13" s="172"/>
      <c r="O13" s="173"/>
      <c r="P13" s="167"/>
      <c r="Q13" s="175"/>
    </row>
    <row r="14" spans="1:17" ht="3" customHeight="1">
      <c r="A14" s="59"/>
      <c r="B14" s="59"/>
      <c r="D14" s="67"/>
      <c r="E14" s="67"/>
      <c r="F14" s="68"/>
      <c r="G14" s="68"/>
      <c r="H14" s="67"/>
      <c r="I14" s="68"/>
      <c r="J14" s="68"/>
      <c r="K14" s="68"/>
      <c r="L14" s="68"/>
      <c r="M14" s="68"/>
      <c r="N14" s="68"/>
      <c r="O14" s="68"/>
      <c r="P14" s="67"/>
      <c r="Q14" s="67"/>
    </row>
    <row r="15" spans="1:17" ht="20.100000000000001" customHeight="1">
      <c r="A15" s="59"/>
      <c r="B15" s="59"/>
      <c r="D15" s="148" t="s">
        <v>11</v>
      </c>
      <c r="E15" s="149"/>
      <c r="F15" s="152">
        <f>入力シート!E24</f>
        <v>0</v>
      </c>
      <c r="G15" s="153"/>
      <c r="H15" s="154">
        <f>入力シート!F24</f>
        <v>0</v>
      </c>
      <c r="I15" s="69" t="s">
        <v>0</v>
      </c>
      <c r="J15" s="72">
        <f>入力シート!I24</f>
        <v>0</v>
      </c>
      <c r="K15" s="176">
        <f>入力シート!J24</f>
        <v>0</v>
      </c>
      <c r="L15" s="176"/>
      <c r="M15" s="176"/>
      <c r="N15" s="176"/>
      <c r="O15" s="177"/>
      <c r="P15" s="159" t="str">
        <f>入力シート!M24</f>
        <v/>
      </c>
      <c r="Q15" s="161">
        <f>入力シート!H24</f>
        <v>0</v>
      </c>
    </row>
    <row r="16" spans="1:17" ht="30" customHeight="1">
      <c r="A16" s="59"/>
      <c r="B16" s="59"/>
      <c r="D16" s="150"/>
      <c r="E16" s="151"/>
      <c r="F16" s="163">
        <f>入力シート!D24</f>
        <v>0</v>
      </c>
      <c r="G16" s="164"/>
      <c r="H16" s="155"/>
      <c r="I16" s="70" t="s">
        <v>10</v>
      </c>
      <c r="J16" s="165">
        <f>入力シート!K24</f>
        <v>0</v>
      </c>
      <c r="K16" s="165"/>
      <c r="L16" s="165"/>
      <c r="M16" s="209">
        <f>入力シート!G24</f>
        <v>0</v>
      </c>
      <c r="N16" s="210"/>
      <c r="O16" s="71" t="s">
        <v>112</v>
      </c>
      <c r="P16" s="160"/>
      <c r="Q16" s="162"/>
    </row>
    <row r="17" spans="1:17" ht="20.100000000000001" customHeight="1">
      <c r="A17" s="59"/>
      <c r="B17" s="59"/>
      <c r="D17" s="148" t="s">
        <v>11</v>
      </c>
      <c r="E17" s="149"/>
      <c r="F17" s="152">
        <f>入力シート!E25</f>
        <v>0</v>
      </c>
      <c r="G17" s="153"/>
      <c r="H17" s="154">
        <f>入力シート!F25</f>
        <v>0</v>
      </c>
      <c r="I17" s="69" t="s">
        <v>0</v>
      </c>
      <c r="J17" s="72">
        <f>入力シート!I25</f>
        <v>0</v>
      </c>
      <c r="K17" s="176">
        <f>入力シート!J25</f>
        <v>0</v>
      </c>
      <c r="L17" s="176"/>
      <c r="M17" s="176"/>
      <c r="N17" s="176"/>
      <c r="O17" s="177"/>
      <c r="P17" s="159" t="str">
        <f>入力シート!M25</f>
        <v/>
      </c>
      <c r="Q17" s="161">
        <f>入力シート!H25</f>
        <v>0</v>
      </c>
    </row>
    <row r="18" spans="1:17" ht="30" customHeight="1">
      <c r="A18" s="59"/>
      <c r="B18" s="59"/>
      <c r="D18" s="150"/>
      <c r="E18" s="151"/>
      <c r="F18" s="163">
        <f>入力シート!D25</f>
        <v>0</v>
      </c>
      <c r="G18" s="164"/>
      <c r="H18" s="155"/>
      <c r="I18" s="70" t="s">
        <v>10</v>
      </c>
      <c r="J18" s="165">
        <f>入力シート!K25</f>
        <v>0</v>
      </c>
      <c r="K18" s="165"/>
      <c r="L18" s="165"/>
      <c r="M18" s="209">
        <f>入力シート!G25</f>
        <v>0</v>
      </c>
      <c r="N18" s="211"/>
      <c r="O18" s="71" t="s">
        <v>112</v>
      </c>
      <c r="P18" s="160"/>
      <c r="Q18" s="162"/>
    </row>
    <row r="19" spans="1:17" ht="20.100000000000001" customHeight="1">
      <c r="A19" s="59"/>
      <c r="B19" s="59"/>
      <c r="D19" s="148" t="s">
        <v>11</v>
      </c>
      <c r="E19" s="149"/>
      <c r="F19" s="152">
        <f>入力シート!E26</f>
        <v>0</v>
      </c>
      <c r="G19" s="153"/>
      <c r="H19" s="154">
        <f>入力シート!F26</f>
        <v>0</v>
      </c>
      <c r="I19" s="69" t="s">
        <v>0</v>
      </c>
      <c r="J19" s="72">
        <f>入力シート!I26</f>
        <v>0</v>
      </c>
      <c r="K19" s="156">
        <f>入力シート!J26</f>
        <v>0</v>
      </c>
      <c r="L19" s="157"/>
      <c r="M19" s="157"/>
      <c r="N19" s="157"/>
      <c r="O19" s="158"/>
      <c r="P19" s="159" t="str">
        <f>入力シート!M26</f>
        <v/>
      </c>
      <c r="Q19" s="161">
        <f>入力シート!H26</f>
        <v>0</v>
      </c>
    </row>
    <row r="20" spans="1:17" ht="30" customHeight="1">
      <c r="A20" s="59"/>
      <c r="B20" s="59"/>
      <c r="D20" s="150"/>
      <c r="E20" s="151"/>
      <c r="F20" s="163">
        <f>入力シート!D26</f>
        <v>0</v>
      </c>
      <c r="G20" s="164"/>
      <c r="H20" s="155"/>
      <c r="I20" s="70" t="s">
        <v>10</v>
      </c>
      <c r="J20" s="165">
        <f>入力シート!K26</f>
        <v>0</v>
      </c>
      <c r="K20" s="165"/>
      <c r="L20" s="165"/>
      <c r="M20" s="209">
        <f>入力シート!G26</f>
        <v>0</v>
      </c>
      <c r="N20" s="211"/>
      <c r="O20" s="71" t="s">
        <v>112</v>
      </c>
      <c r="P20" s="160"/>
      <c r="Q20" s="162"/>
    </row>
    <row r="21" spans="1:17" ht="20.100000000000001" customHeight="1">
      <c r="A21" s="59"/>
      <c r="B21" s="59"/>
      <c r="D21" s="148" t="s">
        <v>11</v>
      </c>
      <c r="E21" s="149"/>
      <c r="F21" s="152">
        <f>入力シート!E27</f>
        <v>0</v>
      </c>
      <c r="G21" s="153"/>
      <c r="H21" s="154">
        <f>入力シート!F27</f>
        <v>0</v>
      </c>
      <c r="I21" s="69" t="s">
        <v>0</v>
      </c>
      <c r="J21" s="72">
        <f>入力シート!I27</f>
        <v>0</v>
      </c>
      <c r="K21" s="156">
        <f>入力シート!J27</f>
        <v>0</v>
      </c>
      <c r="L21" s="157"/>
      <c r="M21" s="157"/>
      <c r="N21" s="157"/>
      <c r="O21" s="158"/>
      <c r="P21" s="159" t="str">
        <f>入力シート!M27</f>
        <v/>
      </c>
      <c r="Q21" s="161">
        <f>入力シート!H27</f>
        <v>0</v>
      </c>
    </row>
    <row r="22" spans="1:17" ht="30" customHeight="1">
      <c r="A22" s="59"/>
      <c r="B22" s="59"/>
      <c r="D22" s="150"/>
      <c r="E22" s="151"/>
      <c r="F22" s="163">
        <f>入力シート!D27</f>
        <v>0</v>
      </c>
      <c r="G22" s="164"/>
      <c r="H22" s="155"/>
      <c r="I22" s="70" t="s">
        <v>10</v>
      </c>
      <c r="J22" s="165">
        <f>入力シート!K27</f>
        <v>0</v>
      </c>
      <c r="K22" s="165"/>
      <c r="L22" s="165"/>
      <c r="M22" s="209">
        <f>入力シート!G27</f>
        <v>0</v>
      </c>
      <c r="N22" s="211"/>
      <c r="O22" s="71" t="s">
        <v>112</v>
      </c>
      <c r="P22" s="160"/>
      <c r="Q22" s="162"/>
    </row>
    <row r="23" spans="1:17" ht="20.100000000000001" customHeight="1">
      <c r="A23" s="59"/>
      <c r="B23" s="59"/>
      <c r="D23" s="148" t="s">
        <v>11</v>
      </c>
      <c r="E23" s="149"/>
      <c r="F23" s="152">
        <f>入力シート!E28</f>
        <v>0</v>
      </c>
      <c r="G23" s="153"/>
      <c r="H23" s="154">
        <f>入力シート!F28</f>
        <v>0</v>
      </c>
      <c r="I23" s="69" t="s">
        <v>0</v>
      </c>
      <c r="J23" s="72">
        <f>入力シート!I28</f>
        <v>0</v>
      </c>
      <c r="K23" s="156">
        <f>入力シート!J28</f>
        <v>0</v>
      </c>
      <c r="L23" s="157"/>
      <c r="M23" s="157"/>
      <c r="N23" s="157"/>
      <c r="O23" s="158"/>
      <c r="P23" s="159" t="str">
        <f>入力シート!M28</f>
        <v/>
      </c>
      <c r="Q23" s="161">
        <f>入力シート!H28</f>
        <v>0</v>
      </c>
    </row>
    <row r="24" spans="1:17" ht="30" customHeight="1">
      <c r="A24" s="59"/>
      <c r="B24" s="59"/>
      <c r="D24" s="150"/>
      <c r="E24" s="151"/>
      <c r="F24" s="163">
        <f>入力シート!D28</f>
        <v>0</v>
      </c>
      <c r="G24" s="164"/>
      <c r="H24" s="155"/>
      <c r="I24" s="70" t="s">
        <v>10</v>
      </c>
      <c r="J24" s="165">
        <f>入力シート!K28</f>
        <v>0</v>
      </c>
      <c r="K24" s="165"/>
      <c r="L24" s="165"/>
      <c r="M24" s="209">
        <f>入力シート!G28</f>
        <v>0</v>
      </c>
      <c r="N24" s="211"/>
      <c r="O24" s="71" t="s">
        <v>112</v>
      </c>
      <c r="P24" s="160"/>
      <c r="Q24" s="162"/>
    </row>
    <row r="25" spans="1:17" ht="20.100000000000001" customHeight="1">
      <c r="A25" s="59"/>
      <c r="B25" s="59"/>
      <c r="D25" s="148" t="s">
        <v>11</v>
      </c>
      <c r="E25" s="149"/>
      <c r="F25" s="152">
        <f>入力シート!E29</f>
        <v>0</v>
      </c>
      <c r="G25" s="153"/>
      <c r="H25" s="154">
        <f>入力シート!F29</f>
        <v>0</v>
      </c>
      <c r="I25" s="69" t="s">
        <v>0</v>
      </c>
      <c r="J25" s="72">
        <f>入力シート!I29</f>
        <v>0</v>
      </c>
      <c r="K25" s="156">
        <f>入力シート!J29</f>
        <v>0</v>
      </c>
      <c r="L25" s="157"/>
      <c r="M25" s="157"/>
      <c r="N25" s="157"/>
      <c r="O25" s="158"/>
      <c r="P25" s="159" t="str">
        <f>入力シート!M29</f>
        <v/>
      </c>
      <c r="Q25" s="161">
        <f>入力シート!H29</f>
        <v>0</v>
      </c>
    </row>
    <row r="26" spans="1:17" ht="30" customHeight="1">
      <c r="A26" s="59"/>
      <c r="B26" s="59"/>
      <c r="D26" s="150"/>
      <c r="E26" s="151"/>
      <c r="F26" s="163">
        <f>入力シート!D29</f>
        <v>0</v>
      </c>
      <c r="G26" s="164"/>
      <c r="H26" s="155"/>
      <c r="I26" s="70" t="s">
        <v>10</v>
      </c>
      <c r="J26" s="165">
        <f>入力シート!K29</f>
        <v>0</v>
      </c>
      <c r="K26" s="165"/>
      <c r="L26" s="165"/>
      <c r="M26" s="209">
        <f>入力シート!G29</f>
        <v>0</v>
      </c>
      <c r="N26" s="211"/>
      <c r="O26" s="71" t="s">
        <v>112</v>
      </c>
      <c r="P26" s="160"/>
      <c r="Q26" s="162"/>
    </row>
    <row r="27" spans="1:17" ht="20.100000000000001" customHeight="1">
      <c r="A27" s="59"/>
      <c r="B27" s="59"/>
      <c r="D27" s="148" t="s">
        <v>11</v>
      </c>
      <c r="E27" s="149"/>
      <c r="F27" s="152">
        <f>入力シート!E30</f>
        <v>0</v>
      </c>
      <c r="G27" s="153"/>
      <c r="H27" s="154">
        <f>入力シート!F30</f>
        <v>0</v>
      </c>
      <c r="I27" s="69" t="s">
        <v>0</v>
      </c>
      <c r="J27" s="72">
        <f>入力シート!I30</f>
        <v>0</v>
      </c>
      <c r="K27" s="156">
        <f>入力シート!J30</f>
        <v>0</v>
      </c>
      <c r="L27" s="157"/>
      <c r="M27" s="157"/>
      <c r="N27" s="157"/>
      <c r="O27" s="158"/>
      <c r="P27" s="159" t="str">
        <f>入力シート!M30</f>
        <v/>
      </c>
      <c r="Q27" s="161">
        <f>入力シート!H30</f>
        <v>0</v>
      </c>
    </row>
    <row r="28" spans="1:17" ht="30" customHeight="1">
      <c r="A28" s="59"/>
      <c r="B28" s="59"/>
      <c r="D28" s="150"/>
      <c r="E28" s="151"/>
      <c r="F28" s="163">
        <f>入力シート!D30</f>
        <v>0</v>
      </c>
      <c r="G28" s="164"/>
      <c r="H28" s="155"/>
      <c r="I28" s="70" t="s">
        <v>10</v>
      </c>
      <c r="J28" s="165">
        <f>入力シート!K30</f>
        <v>0</v>
      </c>
      <c r="K28" s="165"/>
      <c r="L28" s="165"/>
      <c r="M28" s="209">
        <f>入力シート!G30</f>
        <v>0</v>
      </c>
      <c r="N28" s="211"/>
      <c r="O28" s="71" t="s">
        <v>112</v>
      </c>
      <c r="P28" s="160"/>
      <c r="Q28" s="162"/>
    </row>
    <row r="29" spans="1:17" ht="20.100000000000001" customHeight="1">
      <c r="A29" s="59"/>
      <c r="B29" s="59"/>
      <c r="D29" s="148" t="s">
        <v>11</v>
      </c>
      <c r="E29" s="149"/>
      <c r="F29" s="152">
        <f>入力シート!E31</f>
        <v>0</v>
      </c>
      <c r="G29" s="153"/>
      <c r="H29" s="154">
        <f>入力シート!F31</f>
        <v>0</v>
      </c>
      <c r="I29" s="69" t="s">
        <v>0</v>
      </c>
      <c r="J29" s="72">
        <f>入力シート!I31</f>
        <v>0</v>
      </c>
      <c r="K29" s="156">
        <f>入力シート!J31</f>
        <v>0</v>
      </c>
      <c r="L29" s="157"/>
      <c r="M29" s="157"/>
      <c r="N29" s="157"/>
      <c r="O29" s="158"/>
      <c r="P29" s="159" t="str">
        <f>入力シート!M31</f>
        <v/>
      </c>
      <c r="Q29" s="161">
        <f>入力シート!H31</f>
        <v>0</v>
      </c>
    </row>
    <row r="30" spans="1:17" ht="30" customHeight="1">
      <c r="A30" s="59"/>
      <c r="B30" s="59"/>
      <c r="D30" s="150"/>
      <c r="E30" s="151"/>
      <c r="F30" s="163">
        <f>入力シート!D31</f>
        <v>0</v>
      </c>
      <c r="G30" s="164"/>
      <c r="H30" s="155"/>
      <c r="I30" s="70" t="s">
        <v>10</v>
      </c>
      <c r="J30" s="165">
        <f>入力シート!K31</f>
        <v>0</v>
      </c>
      <c r="K30" s="165"/>
      <c r="L30" s="165"/>
      <c r="M30" s="209">
        <f>入力シート!G31</f>
        <v>0</v>
      </c>
      <c r="N30" s="211"/>
      <c r="O30" s="71" t="s">
        <v>112</v>
      </c>
      <c r="P30" s="160"/>
      <c r="Q30" s="162"/>
    </row>
    <row r="31" spans="1:17" ht="9.9499999999999993" customHeight="1">
      <c r="A31" s="47"/>
      <c r="B31" s="48"/>
    </row>
    <row r="32" spans="1:17" s="74" customFormat="1" ht="30" customHeight="1">
      <c r="A32" s="73"/>
      <c r="B32" s="73"/>
      <c r="D32" s="139" t="str">
        <f>"監督 "&amp;入力シート!O23&amp;" 名　"&amp;"競技者 "&amp;入力シート!O24&amp;" 名　"&amp;"　計 "&amp;SUM(入力シート!O23:O24)&amp;" 名"</f>
        <v>監督 0 名　競技者 0 名　　計 0 名</v>
      </c>
      <c r="E32" s="140"/>
      <c r="F32" s="140"/>
      <c r="G32" s="140"/>
      <c r="H32" s="140"/>
      <c r="I32" s="141" t="s">
        <v>109</v>
      </c>
      <c r="J32" s="140"/>
      <c r="K32" s="141" t="e">
        <f>入力シート!O25</f>
        <v>#DIV/0!</v>
      </c>
      <c r="L32" s="142"/>
      <c r="M32" s="142" t="str">
        <f>"最高年齢　"&amp;入力シート!O26&amp;" 歳 ／　最少年齢　"&amp;入力シート!O27&amp;" 歳"</f>
        <v>最高年齢　0 歳 ／　最少年齢　0 歳</v>
      </c>
      <c r="N32" s="130"/>
      <c r="O32" s="130"/>
      <c r="P32" s="130"/>
      <c r="Q32" s="228"/>
    </row>
    <row r="33" spans="1:17" s="74" customFormat="1" ht="15" customHeight="1">
      <c r="A33" s="73"/>
      <c r="B33" s="73"/>
      <c r="D33" s="75"/>
      <c r="E33" s="75"/>
      <c r="F33" s="75"/>
      <c r="G33" s="75"/>
      <c r="H33" s="75"/>
      <c r="I33" s="76"/>
      <c r="J33" s="75"/>
      <c r="K33" s="76"/>
      <c r="L33" s="77"/>
      <c r="M33" s="77"/>
      <c r="N33" s="75"/>
      <c r="O33" s="78"/>
      <c r="P33" s="78"/>
      <c r="Q33" s="78"/>
    </row>
    <row r="34" spans="1:17" ht="15" customHeight="1">
      <c r="D34" s="79"/>
      <c r="E34" s="79"/>
      <c r="F34" s="79"/>
      <c r="G34" s="79"/>
      <c r="H34" s="79"/>
      <c r="I34" s="79"/>
      <c r="J34" s="79"/>
      <c r="K34" s="79"/>
      <c r="L34" s="79"/>
      <c r="M34" s="79"/>
      <c r="N34" s="79"/>
      <c r="O34" s="79"/>
      <c r="P34" s="79"/>
      <c r="Q34" s="79"/>
    </row>
    <row r="35" spans="1:17" ht="80.099999999999994" customHeight="1">
      <c r="D35" s="146" t="s">
        <v>121</v>
      </c>
      <c r="E35" s="147"/>
      <c r="F35" s="143">
        <f>入力シート!C35</f>
        <v>0</v>
      </c>
      <c r="G35" s="144"/>
      <c r="H35" s="144"/>
      <c r="I35" s="144"/>
      <c r="J35" s="144"/>
      <c r="K35" s="144"/>
      <c r="L35" s="144"/>
      <c r="M35" s="144"/>
      <c r="N35" s="144"/>
      <c r="O35" s="144"/>
      <c r="P35" s="144"/>
      <c r="Q35" s="145"/>
    </row>
    <row r="36" spans="1:17" ht="9.9499999999999993" customHeight="1"/>
    <row r="37" spans="1:17" s="74" customFormat="1" ht="30" customHeight="1">
      <c r="A37" s="73"/>
      <c r="B37" s="73"/>
      <c r="D37" s="131" t="s">
        <v>122</v>
      </c>
      <c r="E37" s="132"/>
      <c r="F37" s="80"/>
      <c r="G37" s="81" t="str">
        <f>IF(入力シート!D37="予選会","☑ 予選会","□ 予選会")</f>
        <v>☑ 予選会</v>
      </c>
      <c r="H37" s="129" t="str">
        <f>IF(入力シート!D37="推薦","","参加")</f>
        <v>参加</v>
      </c>
      <c r="I37" s="130"/>
      <c r="J37" s="81">
        <f>IF(入力シート!D37="推薦","",入力シート!F37)</f>
        <v>0</v>
      </c>
      <c r="K37" s="82" t="str">
        <f>IF(入力シート!D37="推薦","","チ ー ム 中／　"&amp;入力シート!H37)</f>
        <v>チ ー ム 中／　</v>
      </c>
      <c r="L37" s="82"/>
      <c r="M37" s="82"/>
      <c r="N37" s="226" t="str">
        <f>IF(入力シート!D37="推薦","☑ 推薦","□ 推薦")</f>
        <v>□ 推薦</v>
      </c>
      <c r="O37" s="226"/>
      <c r="P37" s="226"/>
      <c r="Q37" s="227"/>
    </row>
    <row r="38" spans="1:17" ht="9.9499999999999993" customHeight="1"/>
    <row r="39" spans="1:17" s="74" customFormat="1" ht="30" customHeight="1">
      <c r="A39" s="73"/>
      <c r="B39" s="73"/>
      <c r="D39" s="131" t="s">
        <v>123</v>
      </c>
      <c r="E39" s="132"/>
      <c r="F39" s="81"/>
      <c r="G39" s="81" t="str">
        <f>入力シート!D39</f>
        <v>個人手配</v>
      </c>
      <c r="H39" s="137" t="s">
        <v>125</v>
      </c>
      <c r="I39" s="130"/>
      <c r="J39" s="138"/>
      <c r="K39" s="134">
        <f>入力シート!F39</f>
        <v>0</v>
      </c>
      <c r="L39" s="135"/>
      <c r="M39" s="135"/>
      <c r="N39" s="135"/>
      <c r="O39" s="135"/>
      <c r="P39" s="135"/>
      <c r="Q39" s="136"/>
    </row>
    <row r="40" spans="1:17" ht="9.9499999999999993" customHeight="1"/>
  </sheetData>
  <sheetCalcPr fullCalcOnLoad="1"/>
  <mergeCells count="111">
    <mergeCell ref="D8:F8"/>
    <mergeCell ref="G8:J8"/>
    <mergeCell ref="K8:L8"/>
    <mergeCell ref="M8:N8"/>
    <mergeCell ref="L1:Q1"/>
    <mergeCell ref="D2:Q2"/>
    <mergeCell ref="D3:Q3"/>
    <mergeCell ref="D6:F6"/>
    <mergeCell ref="N6:Q6"/>
    <mergeCell ref="M7:N7"/>
    <mergeCell ref="D7:F7"/>
    <mergeCell ref="M5:Q5"/>
    <mergeCell ref="G7:J7"/>
    <mergeCell ref="K7:L7"/>
    <mergeCell ref="D9:D10"/>
    <mergeCell ref="F9:J9"/>
    <mergeCell ref="K9:L9"/>
    <mergeCell ref="F10:J10"/>
    <mergeCell ref="N10:Q10"/>
    <mergeCell ref="K10:M10"/>
    <mergeCell ref="O9:Q9"/>
    <mergeCell ref="D12:G12"/>
    <mergeCell ref="H12:H13"/>
    <mergeCell ref="I12:O13"/>
    <mergeCell ref="P12:P13"/>
    <mergeCell ref="Q12:Q13"/>
    <mergeCell ref="D13:G13"/>
    <mergeCell ref="D15:E16"/>
    <mergeCell ref="F15:G15"/>
    <mergeCell ref="H15:H16"/>
    <mergeCell ref="K15:O15"/>
    <mergeCell ref="P15:P16"/>
    <mergeCell ref="Q15:Q16"/>
    <mergeCell ref="F16:G16"/>
    <mergeCell ref="J16:L16"/>
    <mergeCell ref="M16:N16"/>
    <mergeCell ref="D17:E18"/>
    <mergeCell ref="F17:G17"/>
    <mergeCell ref="H17:H18"/>
    <mergeCell ref="K17:O17"/>
    <mergeCell ref="P17:P18"/>
    <mergeCell ref="Q17:Q18"/>
    <mergeCell ref="F18:G18"/>
    <mergeCell ref="J18:L18"/>
    <mergeCell ref="M18:N18"/>
    <mergeCell ref="D19:E20"/>
    <mergeCell ref="F19:G19"/>
    <mergeCell ref="H19:H20"/>
    <mergeCell ref="K19:O19"/>
    <mergeCell ref="P19:P20"/>
    <mergeCell ref="Q19:Q20"/>
    <mergeCell ref="F20:G20"/>
    <mergeCell ref="J20:L20"/>
    <mergeCell ref="M20:N20"/>
    <mergeCell ref="D21:E22"/>
    <mergeCell ref="F21:G21"/>
    <mergeCell ref="H21:H22"/>
    <mergeCell ref="K21:O21"/>
    <mergeCell ref="P21:P22"/>
    <mergeCell ref="Q21:Q22"/>
    <mergeCell ref="F22:G22"/>
    <mergeCell ref="J22:L22"/>
    <mergeCell ref="M22:N22"/>
    <mergeCell ref="D23:E24"/>
    <mergeCell ref="F23:G23"/>
    <mergeCell ref="H23:H24"/>
    <mergeCell ref="K23:O23"/>
    <mergeCell ref="P23:P24"/>
    <mergeCell ref="Q23:Q24"/>
    <mergeCell ref="F24:G24"/>
    <mergeCell ref="J24:L24"/>
    <mergeCell ref="M24:N24"/>
    <mergeCell ref="D25:E26"/>
    <mergeCell ref="F25:G25"/>
    <mergeCell ref="H25:H26"/>
    <mergeCell ref="K25:O25"/>
    <mergeCell ref="P25:P26"/>
    <mergeCell ref="Q25:Q26"/>
    <mergeCell ref="F26:G26"/>
    <mergeCell ref="J26:L26"/>
    <mergeCell ref="M26:N26"/>
    <mergeCell ref="D27:E28"/>
    <mergeCell ref="F27:G27"/>
    <mergeCell ref="H27:H28"/>
    <mergeCell ref="K27:O27"/>
    <mergeCell ref="P27:P28"/>
    <mergeCell ref="Q27:Q28"/>
    <mergeCell ref="F28:G28"/>
    <mergeCell ref="J28:L28"/>
    <mergeCell ref="M28:N28"/>
    <mergeCell ref="D29:E30"/>
    <mergeCell ref="F29:G29"/>
    <mergeCell ref="H29:H30"/>
    <mergeCell ref="K29:O29"/>
    <mergeCell ref="P29:P30"/>
    <mergeCell ref="Q29:Q30"/>
    <mergeCell ref="F30:G30"/>
    <mergeCell ref="J30:L30"/>
    <mergeCell ref="M30:N30"/>
    <mergeCell ref="D32:H32"/>
    <mergeCell ref="I32:J32"/>
    <mergeCell ref="K32:L32"/>
    <mergeCell ref="D35:E35"/>
    <mergeCell ref="F35:Q35"/>
    <mergeCell ref="M32:Q32"/>
    <mergeCell ref="D37:E37"/>
    <mergeCell ref="H37:I37"/>
    <mergeCell ref="D39:E39"/>
    <mergeCell ref="H39:J39"/>
    <mergeCell ref="K39:Q39"/>
    <mergeCell ref="N37:Q37"/>
  </mergeCells>
  <phoneticPr fontId="1"/>
  <printOptions horizontalCentered="1"/>
  <pageMargins left="0.35433070866141736" right="0.39370078740157483" top="0.59055118110236227" bottom="0.39370078740157483" header="0.19685039370078741" footer="0.19685039370078741"/>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N31"/>
  <sheetViews>
    <sheetView showZeros="0" topLeftCell="A7" workbookViewId="0">
      <selection activeCell="J12" sqref="J12"/>
    </sheetView>
  </sheetViews>
  <sheetFormatPr defaultRowHeight="13.5"/>
  <cols>
    <col min="1" max="1" width="2.625" customWidth="1"/>
    <col min="2" max="2" width="6.25" customWidth="1"/>
    <col min="3" max="3" width="15.5" customWidth="1"/>
    <col min="4" max="4" width="17.125" customWidth="1"/>
  </cols>
  <sheetData>
    <row r="2" spans="2:14" ht="20.100000000000001" customHeight="1">
      <c r="B2" s="89" t="s">
        <v>127</v>
      </c>
      <c r="C2" s="90"/>
      <c r="D2" s="90"/>
      <c r="E2" s="90"/>
      <c r="F2" s="90"/>
      <c r="G2" s="90"/>
      <c r="H2" s="90"/>
      <c r="I2" s="90"/>
      <c r="J2" s="90"/>
      <c r="K2" s="90"/>
      <c r="L2" s="90"/>
      <c r="M2" s="90"/>
      <c r="N2" s="90"/>
    </row>
    <row r="3" spans="2:14" ht="20.100000000000001" customHeight="1">
      <c r="B3" t="s">
        <v>135</v>
      </c>
    </row>
    <row r="5" spans="2:14" ht="24.95" customHeight="1">
      <c r="B5" s="233" t="s">
        <v>154</v>
      </c>
      <c r="C5" s="234"/>
      <c r="D5" s="234"/>
      <c r="E5" s="234"/>
      <c r="F5" s="234"/>
      <c r="G5" s="234"/>
      <c r="H5" s="234"/>
      <c r="I5" s="234"/>
      <c r="J5" s="234"/>
      <c r="K5" s="234"/>
      <c r="L5" s="234"/>
      <c r="M5" s="234"/>
      <c r="N5" s="235"/>
    </row>
    <row r="6" spans="2:14" ht="24.95" customHeight="1">
      <c r="B6" s="236"/>
      <c r="C6" s="237"/>
      <c r="D6" s="237"/>
      <c r="E6" s="237"/>
      <c r="F6" s="237"/>
      <c r="G6" s="237"/>
      <c r="H6" s="237"/>
      <c r="I6" s="237"/>
      <c r="J6" s="237"/>
      <c r="K6" s="237"/>
      <c r="L6" s="237"/>
      <c r="M6" s="237"/>
      <c r="N6" s="238"/>
    </row>
    <row r="8" spans="2:14">
      <c r="B8" t="s">
        <v>153</v>
      </c>
    </row>
    <row r="9" spans="2:14" ht="18" customHeight="1"/>
    <row r="10" spans="2:14" ht="18" customHeight="1">
      <c r="B10" t="s">
        <v>144</v>
      </c>
    </row>
    <row r="11" spans="2:14" ht="18" customHeight="1">
      <c r="B11" s="2" t="s">
        <v>128</v>
      </c>
      <c r="C11" t="s">
        <v>145</v>
      </c>
      <c r="G11" s="2" t="s">
        <v>129</v>
      </c>
      <c r="H11" t="s">
        <v>146</v>
      </c>
    </row>
    <row r="12" spans="2:14" ht="18" customHeight="1">
      <c r="B12" s="2" t="s">
        <v>130</v>
      </c>
      <c r="C12" t="s">
        <v>148</v>
      </c>
      <c r="G12" s="2" t="s">
        <v>131</v>
      </c>
      <c r="H12" t="s">
        <v>147</v>
      </c>
    </row>
    <row r="13" spans="2:14" ht="18" customHeight="1">
      <c r="B13" s="2" t="s">
        <v>132</v>
      </c>
      <c r="C13" t="s">
        <v>149</v>
      </c>
    </row>
    <row r="14" spans="2:14" ht="18" customHeight="1">
      <c r="B14" s="2" t="s">
        <v>133</v>
      </c>
      <c r="C14" t="s">
        <v>150</v>
      </c>
      <c r="I14" s="1"/>
    </row>
    <row r="15" spans="2:14" ht="18" customHeight="1">
      <c r="B15" s="2" t="s">
        <v>134</v>
      </c>
      <c r="C15" t="s">
        <v>151</v>
      </c>
    </row>
    <row r="16" spans="2:14" ht="18" customHeight="1"/>
    <row r="17" spans="2:14" ht="20.100000000000001" customHeight="1">
      <c r="B17" s="239" t="s">
        <v>68</v>
      </c>
      <c r="C17" s="239"/>
      <c r="D17" s="244" t="str">
        <f>入力シート!D4</f>
        <v>第39回 全日本ゲートボール選手権大会</v>
      </c>
      <c r="E17" s="244"/>
      <c r="F17" s="244"/>
      <c r="G17" s="242" t="s">
        <v>143</v>
      </c>
      <c r="H17" s="243"/>
      <c r="I17" s="231" t="str">
        <f>入力シート!E3</f>
        <v>オリパラ県ゲートボール連合</v>
      </c>
      <c r="J17" s="231"/>
      <c r="K17" s="232"/>
    </row>
    <row r="18" spans="2:14" ht="20.100000000000001" customHeight="1">
      <c r="B18" s="239" t="s">
        <v>69</v>
      </c>
      <c r="C18" s="239"/>
      <c r="D18" s="229" t="str">
        <f>入力シート!F4</f>
        <v>---</v>
      </c>
      <c r="E18" s="229"/>
      <c r="F18" s="229"/>
      <c r="G18" s="242" t="s">
        <v>141</v>
      </c>
      <c r="H18" s="243"/>
      <c r="I18" s="230">
        <f>変更届!M8</f>
        <v>0</v>
      </c>
      <c r="J18" s="231"/>
      <c r="K18" s="232"/>
    </row>
    <row r="19" spans="2:14" ht="20.100000000000001" customHeight="1">
      <c r="B19" s="239" t="s">
        <v>75</v>
      </c>
      <c r="C19" s="239"/>
      <c r="D19" s="229">
        <f>入力シート!D5</f>
        <v>0</v>
      </c>
      <c r="E19" s="229"/>
      <c r="F19" s="229"/>
      <c r="G19" s="242" t="s">
        <v>142</v>
      </c>
      <c r="H19" s="243"/>
      <c r="I19" s="230" t="e">
        <f>変更届!O9</f>
        <v>#N/A</v>
      </c>
      <c r="J19" s="231"/>
      <c r="K19" s="232"/>
    </row>
    <row r="20" spans="2:14" ht="9.9499999999999993" customHeight="1"/>
    <row r="21" spans="2:14" ht="18" customHeight="1">
      <c r="B21" s="240"/>
      <c r="C21" s="240" t="s">
        <v>71</v>
      </c>
      <c r="D21" s="240" t="s">
        <v>110</v>
      </c>
      <c r="E21" s="91" t="s">
        <v>136</v>
      </c>
      <c r="F21" s="91" t="s">
        <v>139</v>
      </c>
      <c r="G21" s="239" t="s">
        <v>140</v>
      </c>
      <c r="H21" s="239"/>
      <c r="I21" s="239"/>
      <c r="J21" s="239"/>
      <c r="K21" s="239"/>
      <c r="L21" s="239"/>
      <c r="M21" s="239"/>
      <c r="N21" s="239"/>
    </row>
    <row r="22" spans="2:14" ht="18" customHeight="1">
      <c r="B22" s="241"/>
      <c r="C22" s="241"/>
      <c r="D22" s="241"/>
      <c r="E22" s="92" t="s">
        <v>137</v>
      </c>
      <c r="F22" s="92" t="s">
        <v>138</v>
      </c>
      <c r="G22" s="84" t="s">
        <v>128</v>
      </c>
      <c r="H22" s="87" t="s">
        <v>129</v>
      </c>
      <c r="I22" s="87" t="s">
        <v>130</v>
      </c>
      <c r="J22" s="87" t="s">
        <v>131</v>
      </c>
      <c r="K22" s="87" t="s">
        <v>132</v>
      </c>
      <c r="L22" s="87" t="s">
        <v>133</v>
      </c>
      <c r="M22" s="87" t="s">
        <v>134</v>
      </c>
      <c r="N22" s="44" t="s">
        <v>152</v>
      </c>
    </row>
    <row r="23" spans="2:14" ht="18" customHeight="1">
      <c r="B23" s="83">
        <v>1</v>
      </c>
      <c r="C23" s="93">
        <f>入力シート!D23</f>
        <v>0</v>
      </c>
      <c r="D23" s="93">
        <f>入力シート!K23</f>
        <v>0</v>
      </c>
      <c r="E23" s="83"/>
      <c r="F23" s="83"/>
      <c r="G23" s="85"/>
      <c r="H23" s="88"/>
      <c r="I23" s="88"/>
      <c r="J23" s="88"/>
      <c r="K23" s="88"/>
      <c r="L23" s="88"/>
      <c r="M23" s="88"/>
      <c r="N23" s="86"/>
    </row>
    <row r="24" spans="2:14" ht="18" customHeight="1">
      <c r="B24" s="83">
        <v>2</v>
      </c>
      <c r="C24" s="93">
        <f>入力シート!D24</f>
        <v>0</v>
      </c>
      <c r="D24" s="93">
        <f>入力シート!K24</f>
        <v>0</v>
      </c>
      <c r="E24" s="83"/>
      <c r="F24" s="83"/>
      <c r="G24" s="85"/>
      <c r="H24" s="88"/>
      <c r="I24" s="88"/>
      <c r="J24" s="88"/>
      <c r="K24" s="88"/>
      <c r="L24" s="88"/>
      <c r="M24" s="88"/>
      <c r="N24" s="86"/>
    </row>
    <row r="25" spans="2:14" ht="18" customHeight="1">
      <c r="B25" s="83">
        <v>3</v>
      </c>
      <c r="C25" s="93">
        <f>入力シート!D25</f>
        <v>0</v>
      </c>
      <c r="D25" s="93">
        <f>入力シート!K25</f>
        <v>0</v>
      </c>
      <c r="E25" s="83"/>
      <c r="F25" s="83"/>
      <c r="G25" s="85"/>
      <c r="H25" s="88"/>
      <c r="I25" s="88"/>
      <c r="J25" s="88"/>
      <c r="K25" s="88"/>
      <c r="L25" s="88"/>
      <c r="M25" s="88"/>
      <c r="N25" s="86"/>
    </row>
    <row r="26" spans="2:14" ht="18" customHeight="1">
      <c r="B26" s="83">
        <v>4</v>
      </c>
      <c r="C26" s="93">
        <f>入力シート!D26</f>
        <v>0</v>
      </c>
      <c r="D26" s="93">
        <f>入力シート!K26</f>
        <v>0</v>
      </c>
      <c r="E26" s="83"/>
      <c r="F26" s="83"/>
      <c r="G26" s="85"/>
      <c r="H26" s="88"/>
      <c r="I26" s="88"/>
      <c r="J26" s="88"/>
      <c r="K26" s="88"/>
      <c r="L26" s="88"/>
      <c r="M26" s="88"/>
      <c r="N26" s="86"/>
    </row>
    <row r="27" spans="2:14" ht="18" customHeight="1">
      <c r="B27" s="83">
        <v>5</v>
      </c>
      <c r="C27" s="93">
        <f>入力シート!D27</f>
        <v>0</v>
      </c>
      <c r="D27" s="93">
        <f>入力シート!K27</f>
        <v>0</v>
      </c>
      <c r="E27" s="83"/>
      <c r="F27" s="83"/>
      <c r="G27" s="85"/>
      <c r="H27" s="88"/>
      <c r="I27" s="88"/>
      <c r="J27" s="88"/>
      <c r="K27" s="88"/>
      <c r="L27" s="88"/>
      <c r="M27" s="88"/>
      <c r="N27" s="86"/>
    </row>
    <row r="28" spans="2:14" ht="18" customHeight="1">
      <c r="B28" s="83">
        <v>6</v>
      </c>
      <c r="C28" s="93">
        <f>入力シート!D28</f>
        <v>0</v>
      </c>
      <c r="D28" s="93">
        <f>入力シート!K28</f>
        <v>0</v>
      </c>
      <c r="E28" s="83"/>
      <c r="F28" s="83"/>
      <c r="G28" s="85"/>
      <c r="H28" s="88"/>
      <c r="I28" s="88"/>
      <c r="J28" s="88"/>
      <c r="K28" s="88"/>
      <c r="L28" s="88"/>
      <c r="M28" s="88"/>
      <c r="N28" s="86"/>
    </row>
    <row r="29" spans="2:14" ht="18" customHeight="1">
      <c r="B29" s="83">
        <v>7</v>
      </c>
      <c r="C29" s="93">
        <f>入力シート!D29</f>
        <v>0</v>
      </c>
      <c r="D29" s="93">
        <f>入力シート!K29</f>
        <v>0</v>
      </c>
      <c r="E29" s="83"/>
      <c r="F29" s="83"/>
      <c r="G29" s="85"/>
      <c r="H29" s="88"/>
      <c r="I29" s="88"/>
      <c r="J29" s="88"/>
      <c r="K29" s="88"/>
      <c r="L29" s="88"/>
      <c r="M29" s="88"/>
      <c r="N29" s="86"/>
    </row>
    <row r="30" spans="2:14" ht="18" customHeight="1">
      <c r="B30" s="83">
        <v>8</v>
      </c>
      <c r="C30" s="93">
        <f>入力シート!D30</f>
        <v>0</v>
      </c>
      <c r="D30" s="93">
        <f>入力シート!K30</f>
        <v>0</v>
      </c>
      <c r="E30" s="83"/>
      <c r="F30" s="83"/>
      <c r="G30" s="85"/>
      <c r="H30" s="88"/>
      <c r="I30" s="88"/>
      <c r="J30" s="88"/>
      <c r="K30" s="88"/>
      <c r="L30" s="88"/>
      <c r="M30" s="88"/>
      <c r="N30" s="86"/>
    </row>
    <row r="31" spans="2:14" ht="18" customHeight="1">
      <c r="B31" s="83">
        <v>9</v>
      </c>
      <c r="C31" s="93">
        <f>入力シート!D31</f>
        <v>0</v>
      </c>
      <c r="D31" s="93">
        <f>入力シート!K31</f>
        <v>0</v>
      </c>
      <c r="E31" s="83"/>
      <c r="F31" s="83"/>
      <c r="G31" s="85"/>
      <c r="H31" s="88"/>
      <c r="I31" s="88"/>
      <c r="J31" s="88"/>
      <c r="K31" s="88"/>
      <c r="L31" s="88"/>
      <c r="M31" s="88"/>
      <c r="N31" s="86"/>
    </row>
  </sheetData>
  <sheetProtection sheet="1" objects="1" scenarios="1"/>
  <mergeCells count="17">
    <mergeCell ref="B5:N6"/>
    <mergeCell ref="B17:C17"/>
    <mergeCell ref="D17:F17"/>
    <mergeCell ref="G17:H17"/>
    <mergeCell ref="I17:K17"/>
    <mergeCell ref="B18:C18"/>
    <mergeCell ref="D18:F18"/>
    <mergeCell ref="G18:H18"/>
    <mergeCell ref="I18:K18"/>
    <mergeCell ref="B19:C19"/>
    <mergeCell ref="D19:F19"/>
    <mergeCell ref="G19:H19"/>
    <mergeCell ref="I19:K19"/>
    <mergeCell ref="B21:B22"/>
    <mergeCell ref="C21:C22"/>
    <mergeCell ref="D21:D22"/>
    <mergeCell ref="G21:N21"/>
  </mergeCells>
  <phoneticPr fontId="1"/>
  <pageMargins left="0.70866141732283472" right="0.43307086614173229" top="0.7480314960629921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G2" sqref="G2"/>
    </sheetView>
  </sheetViews>
  <sheetFormatPr defaultRowHeight="13.5"/>
  <cols>
    <col min="1" max="1" width="4.625" customWidth="1"/>
    <col min="2" max="2" width="35.625" customWidth="1"/>
    <col min="3" max="3" width="43" customWidth="1"/>
    <col min="4" max="6" width="15.625" customWidth="1"/>
    <col min="7" max="7" width="22.625" customWidth="1"/>
  </cols>
  <sheetData>
    <row r="1" spans="1:7" ht="15" customHeight="1">
      <c r="A1" s="2">
        <v>1</v>
      </c>
      <c r="B1" t="s">
        <v>13</v>
      </c>
      <c r="C1" t="s">
        <v>68</v>
      </c>
      <c r="E1" s="2" t="s">
        <v>69</v>
      </c>
      <c r="G1" s="2" t="s">
        <v>166</v>
      </c>
    </row>
    <row r="2" spans="1:7" ht="15" customHeight="1">
      <c r="A2" s="2">
        <v>2</v>
      </c>
      <c r="B2" t="s">
        <v>14</v>
      </c>
      <c r="C2" s="1" t="s">
        <v>62</v>
      </c>
      <c r="D2" s="3" t="s">
        <v>86</v>
      </c>
      <c r="E2" s="3" t="s">
        <v>86</v>
      </c>
      <c r="F2" s="3" t="s">
        <v>86</v>
      </c>
      <c r="G2" s="107">
        <v>44813</v>
      </c>
    </row>
    <row r="3" spans="1:7" ht="15" customHeight="1">
      <c r="A3" s="2">
        <v>3</v>
      </c>
      <c r="B3" t="s">
        <v>15</v>
      </c>
      <c r="C3" s="1" t="s">
        <v>63</v>
      </c>
      <c r="D3" s="1" t="s">
        <v>59</v>
      </c>
      <c r="E3" s="1" t="s">
        <v>60</v>
      </c>
      <c r="F3" s="3" t="s">
        <v>86</v>
      </c>
      <c r="G3" s="107">
        <v>44694</v>
      </c>
    </row>
    <row r="4" spans="1:7" ht="15" customHeight="1">
      <c r="A4" s="2">
        <v>4</v>
      </c>
      <c r="B4" t="s">
        <v>16</v>
      </c>
      <c r="C4" s="1" t="s">
        <v>65</v>
      </c>
      <c r="D4" s="3" t="s">
        <v>86</v>
      </c>
      <c r="E4" s="3" t="s">
        <v>86</v>
      </c>
      <c r="F4" s="3" t="s">
        <v>86</v>
      </c>
      <c r="G4" s="107">
        <v>44778</v>
      </c>
    </row>
    <row r="5" spans="1:7" ht="15" customHeight="1">
      <c r="A5" s="2">
        <v>5</v>
      </c>
      <c r="B5" t="s">
        <v>17</v>
      </c>
      <c r="C5" s="1" t="s">
        <v>64</v>
      </c>
      <c r="D5" s="1" t="s">
        <v>84</v>
      </c>
      <c r="E5" s="1" t="s">
        <v>85</v>
      </c>
      <c r="F5" s="1" t="s">
        <v>61</v>
      </c>
      <c r="G5" s="107">
        <v>44743</v>
      </c>
    </row>
    <row r="6" spans="1:7" ht="15" customHeight="1">
      <c r="A6" s="2">
        <v>6</v>
      </c>
      <c r="B6" t="s">
        <v>18</v>
      </c>
      <c r="C6" s="1" t="s">
        <v>66</v>
      </c>
      <c r="D6" s="3" t="s">
        <v>86</v>
      </c>
      <c r="E6" s="3" t="s">
        <v>86</v>
      </c>
      <c r="F6" s="3" t="s">
        <v>86</v>
      </c>
      <c r="G6" s="107">
        <v>44743</v>
      </c>
    </row>
    <row r="7" spans="1:7" ht="15" customHeight="1">
      <c r="A7" s="2">
        <v>7</v>
      </c>
      <c r="B7" t="s">
        <v>19</v>
      </c>
      <c r="C7" s="1" t="s">
        <v>67</v>
      </c>
      <c r="D7" s="1" t="s">
        <v>59</v>
      </c>
      <c r="E7" s="1" t="s">
        <v>60</v>
      </c>
      <c r="F7" s="3" t="s">
        <v>86</v>
      </c>
      <c r="G7" s="107">
        <v>45156</v>
      </c>
    </row>
    <row r="8" spans="1:7" ht="15" customHeight="1">
      <c r="A8" s="2">
        <v>8</v>
      </c>
      <c r="B8" t="s">
        <v>20</v>
      </c>
    </row>
    <row r="9" spans="1:7" ht="15" customHeight="1">
      <c r="A9" s="2">
        <v>9</v>
      </c>
      <c r="B9" t="s">
        <v>21</v>
      </c>
    </row>
    <row r="10" spans="1:7" ht="15" customHeight="1">
      <c r="A10" s="2">
        <v>10</v>
      </c>
      <c r="B10" t="s">
        <v>22</v>
      </c>
      <c r="G10" t="s">
        <v>169</v>
      </c>
    </row>
    <row r="11" spans="1:7" ht="15" customHeight="1">
      <c r="A11" s="2">
        <v>11</v>
      </c>
      <c r="B11" t="s">
        <v>23</v>
      </c>
      <c r="G11" t="s">
        <v>170</v>
      </c>
    </row>
    <row r="12" spans="1:7" ht="15" customHeight="1">
      <c r="A12" s="2">
        <v>12</v>
      </c>
      <c r="B12" t="s">
        <v>24</v>
      </c>
      <c r="G12" t="s">
        <v>171</v>
      </c>
    </row>
    <row r="13" spans="1:7" ht="15" customHeight="1">
      <c r="A13" s="2">
        <v>13</v>
      </c>
      <c r="B13" t="s">
        <v>25</v>
      </c>
    </row>
    <row r="14" spans="1:7" ht="15" customHeight="1">
      <c r="A14" s="2">
        <v>14</v>
      </c>
      <c r="B14" t="s">
        <v>26</v>
      </c>
    </row>
    <row r="15" spans="1:7" ht="15" customHeight="1">
      <c r="A15" s="2">
        <v>15</v>
      </c>
      <c r="B15" t="s">
        <v>27</v>
      </c>
    </row>
    <row r="16" spans="1:7" ht="15" customHeight="1">
      <c r="A16" s="2">
        <v>16</v>
      </c>
      <c r="B16" t="s">
        <v>179</v>
      </c>
    </row>
    <row r="17" spans="1:2" ht="15" customHeight="1">
      <c r="A17" s="2">
        <v>17</v>
      </c>
      <c r="B17" t="s">
        <v>28</v>
      </c>
    </row>
    <row r="18" spans="1:2" ht="15" customHeight="1">
      <c r="A18" s="2">
        <v>18</v>
      </c>
      <c r="B18" t="s">
        <v>29</v>
      </c>
    </row>
    <row r="19" spans="1:2" ht="15" customHeight="1">
      <c r="A19" s="2">
        <v>19</v>
      </c>
      <c r="B19" t="s">
        <v>30</v>
      </c>
    </row>
    <row r="20" spans="1:2" ht="15" customHeight="1">
      <c r="A20" s="2">
        <v>20</v>
      </c>
      <c r="B20" t="s">
        <v>31</v>
      </c>
    </row>
    <row r="21" spans="1:2" ht="15" customHeight="1">
      <c r="A21" s="2">
        <v>21</v>
      </c>
      <c r="B21" t="s">
        <v>32</v>
      </c>
    </row>
    <row r="22" spans="1:2" ht="15" customHeight="1">
      <c r="A22" s="2">
        <v>22</v>
      </c>
      <c r="B22" t="s">
        <v>33</v>
      </c>
    </row>
    <row r="23" spans="1:2" ht="15" customHeight="1">
      <c r="A23" s="2">
        <v>23</v>
      </c>
      <c r="B23" t="s">
        <v>34</v>
      </c>
    </row>
    <row r="24" spans="1:2" ht="15" customHeight="1">
      <c r="A24" s="2">
        <v>24</v>
      </c>
      <c r="B24" t="s">
        <v>35</v>
      </c>
    </row>
    <row r="25" spans="1:2" ht="15" customHeight="1">
      <c r="A25" s="2">
        <v>25</v>
      </c>
      <c r="B25" t="s">
        <v>36</v>
      </c>
    </row>
    <row r="26" spans="1:2" ht="15" customHeight="1">
      <c r="A26" s="2">
        <v>26</v>
      </c>
      <c r="B26" t="s">
        <v>37</v>
      </c>
    </row>
    <row r="27" spans="1:2" ht="15" customHeight="1">
      <c r="A27" s="2">
        <v>27</v>
      </c>
      <c r="B27" t="s">
        <v>38</v>
      </c>
    </row>
    <row r="28" spans="1:2" ht="15" customHeight="1">
      <c r="A28" s="2">
        <v>28</v>
      </c>
      <c r="B28" t="s">
        <v>39</v>
      </c>
    </row>
    <row r="29" spans="1:2" ht="15" customHeight="1">
      <c r="A29" s="2">
        <v>29</v>
      </c>
      <c r="B29" t="s">
        <v>40</v>
      </c>
    </row>
    <row r="30" spans="1:2" ht="15" customHeight="1">
      <c r="A30" s="2">
        <v>30</v>
      </c>
      <c r="B30" t="s">
        <v>41</v>
      </c>
    </row>
    <row r="31" spans="1:2" ht="15" customHeight="1">
      <c r="A31" s="2">
        <v>31</v>
      </c>
      <c r="B31" t="s">
        <v>42</v>
      </c>
    </row>
    <row r="32" spans="1:2" ht="15" customHeight="1">
      <c r="A32" s="2">
        <v>32</v>
      </c>
      <c r="B32" t="s">
        <v>43</v>
      </c>
    </row>
    <row r="33" spans="1:2" ht="15" customHeight="1">
      <c r="A33" s="2">
        <v>33</v>
      </c>
      <c r="B33" t="s">
        <v>44</v>
      </c>
    </row>
    <row r="34" spans="1:2" ht="15" customHeight="1">
      <c r="A34" s="2">
        <v>34</v>
      </c>
      <c r="B34" t="s">
        <v>45</v>
      </c>
    </row>
    <row r="35" spans="1:2" ht="15" customHeight="1">
      <c r="A35" s="2">
        <v>35</v>
      </c>
      <c r="B35" t="s">
        <v>46</v>
      </c>
    </row>
    <row r="36" spans="1:2" ht="15" customHeight="1">
      <c r="A36" s="2">
        <v>36</v>
      </c>
      <c r="B36" t="s">
        <v>47</v>
      </c>
    </row>
    <row r="37" spans="1:2" ht="15" customHeight="1">
      <c r="A37" s="2">
        <v>37</v>
      </c>
      <c r="B37" t="s">
        <v>48</v>
      </c>
    </row>
    <row r="38" spans="1:2" ht="15" customHeight="1">
      <c r="A38" s="2">
        <v>38</v>
      </c>
      <c r="B38" t="s">
        <v>49</v>
      </c>
    </row>
    <row r="39" spans="1:2" ht="15" customHeight="1">
      <c r="A39" s="2">
        <v>39</v>
      </c>
      <c r="B39" t="s">
        <v>50</v>
      </c>
    </row>
    <row r="40" spans="1:2" ht="15" customHeight="1">
      <c r="A40" s="2">
        <v>40</v>
      </c>
      <c r="B40" t="s">
        <v>51</v>
      </c>
    </row>
    <row r="41" spans="1:2" ht="15" customHeight="1">
      <c r="A41" s="2">
        <v>41</v>
      </c>
      <c r="B41" t="s">
        <v>52</v>
      </c>
    </row>
    <row r="42" spans="1:2" ht="15" customHeight="1">
      <c r="A42" s="2">
        <v>42</v>
      </c>
      <c r="B42" t="s">
        <v>53</v>
      </c>
    </row>
    <row r="43" spans="1:2" ht="15" customHeight="1">
      <c r="A43" s="2">
        <v>43</v>
      </c>
      <c r="B43" t="s">
        <v>54</v>
      </c>
    </row>
    <row r="44" spans="1:2" ht="15" customHeight="1">
      <c r="A44" s="2">
        <v>44</v>
      </c>
      <c r="B44" t="s">
        <v>55</v>
      </c>
    </row>
    <row r="45" spans="1:2" ht="15" customHeight="1">
      <c r="A45" s="2">
        <v>45</v>
      </c>
      <c r="B45" t="s">
        <v>56</v>
      </c>
    </row>
    <row r="46" spans="1:2" ht="15" customHeight="1">
      <c r="A46" s="2">
        <v>46</v>
      </c>
      <c r="B46" t="s">
        <v>57</v>
      </c>
    </row>
    <row r="47" spans="1:2" ht="15" customHeight="1">
      <c r="A47" s="2">
        <v>47</v>
      </c>
      <c r="B47" t="s">
        <v>58</v>
      </c>
    </row>
    <row r="48" spans="1:2">
      <c r="A48" s="2">
        <v>48</v>
      </c>
      <c r="B48" t="s">
        <v>168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備考</vt:lpstr>
      <vt:lpstr>入力シート</vt:lpstr>
      <vt:lpstr>参加登録</vt:lpstr>
      <vt:lpstr>健康チェックシート（初回時）</vt:lpstr>
      <vt:lpstr>変更届</vt:lpstr>
      <vt:lpstr>健康チェックシート (変更届時)</vt:lpstr>
      <vt:lpstr>Sheet1</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Akihisa Naito</dc:creator>
  <cp:lastModifiedBy>t-takazawa</cp:lastModifiedBy>
  <cp:lastPrinted>2021-07-30T08:00:45Z</cp:lastPrinted>
  <dcterms:created xsi:type="dcterms:W3CDTF">2006-02-02T07:53:17Z</dcterms:created>
  <dcterms:modified xsi:type="dcterms:W3CDTF">2023-08-21T00:53:10Z</dcterms:modified>
</cp:coreProperties>
</file>