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0.141\data4\業務\全国大会\22_世代交流\42th 千葉(2025)\2025開催要綱\"/>
    </mc:Choice>
  </mc:AlternateContent>
  <xr:revisionPtr revIDLastSave="0" documentId="13_ncr:1_{5DFBFC1C-8440-4CA5-8D3B-B7EE9F75BFE5}" xr6:coauthVersionLast="47" xr6:coauthVersionMax="47" xr10:uidLastSave="{00000000-0000-0000-0000-000000000000}"/>
  <bookViews>
    <workbookView xWindow="-110" yWindow="-110" windowWidth="21820" windowHeight="13900" tabRatio="644" xr2:uid="{00000000-000D-0000-FFFF-FFFF00000000}"/>
  </bookViews>
  <sheets>
    <sheet name="入力シート" sheetId="6" r:id="rId1"/>
    <sheet name="参加登録" sheetId="1" r:id="rId2"/>
    <sheet name="変更届" sheetId="7" r:id="rId3"/>
    <sheet name="加盟団体番号" sheetId="5" r:id="rId4"/>
  </sheets>
  <definedNames>
    <definedName name="_xlnm.Print_Area" localSheetId="0">入力シート!$A$3:$K$33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" i="7" l="1"/>
  <c r="D3" i="1"/>
  <c r="J18" i="7"/>
  <c r="P29" i="7"/>
  <c r="M30" i="7"/>
  <c r="J30" i="7"/>
  <c r="K29" i="7"/>
  <c r="J29" i="7"/>
  <c r="H29" i="7"/>
  <c r="F30" i="7"/>
  <c r="F29" i="7"/>
  <c r="P27" i="7"/>
  <c r="M28" i="7"/>
  <c r="J28" i="7"/>
  <c r="K27" i="7"/>
  <c r="J27" i="7"/>
  <c r="F28" i="7"/>
  <c r="H27" i="7"/>
  <c r="F27" i="7"/>
  <c r="M26" i="7"/>
  <c r="J26" i="7"/>
  <c r="P25" i="7"/>
  <c r="K25" i="7"/>
  <c r="J25" i="7"/>
  <c r="H25" i="7"/>
  <c r="F26" i="7"/>
  <c r="F25" i="7"/>
  <c r="P23" i="7"/>
  <c r="M24" i="7"/>
  <c r="J24" i="7"/>
  <c r="K23" i="7"/>
  <c r="J23" i="7"/>
  <c r="H23" i="7"/>
  <c r="F24" i="7"/>
  <c r="F23" i="7"/>
  <c r="M22" i="7"/>
  <c r="J22" i="7"/>
  <c r="P21" i="7"/>
  <c r="K21" i="7"/>
  <c r="J21" i="7"/>
  <c r="H21" i="7"/>
  <c r="F22" i="7"/>
  <c r="F21" i="7"/>
  <c r="P19" i="7"/>
  <c r="M18" i="7"/>
  <c r="M20" i="7"/>
  <c r="J20" i="7"/>
  <c r="K19" i="7"/>
  <c r="J19" i="7"/>
  <c r="F20" i="7"/>
  <c r="H19" i="7"/>
  <c r="F19" i="7"/>
  <c r="P17" i="7"/>
  <c r="K17" i="7"/>
  <c r="J17" i="7"/>
  <c r="H17" i="7"/>
  <c r="F18" i="7"/>
  <c r="F17" i="7"/>
  <c r="P15" i="7"/>
  <c r="M16" i="7"/>
  <c r="J16" i="7"/>
  <c r="K15" i="7"/>
  <c r="J15" i="7"/>
  <c r="H15" i="7"/>
  <c r="F16" i="7"/>
  <c r="F15" i="7"/>
  <c r="K8" i="7"/>
  <c r="F9" i="7" s="1"/>
  <c r="K38" i="7"/>
  <c r="G38" i="7"/>
  <c r="F35" i="7"/>
  <c r="G8" i="7"/>
  <c r="G7" i="7"/>
  <c r="M5" i="7"/>
  <c r="M28" i="1"/>
  <c r="M26" i="1"/>
  <c r="M24" i="1"/>
  <c r="M22" i="1"/>
  <c r="M20" i="1"/>
  <c r="M16" i="1"/>
  <c r="M30" i="1"/>
  <c r="P29" i="1"/>
  <c r="P27" i="1"/>
  <c r="P25" i="1"/>
  <c r="P23" i="1"/>
  <c r="P21" i="1"/>
  <c r="P19" i="1"/>
  <c r="J30" i="1"/>
  <c r="J28" i="1"/>
  <c r="J26" i="1"/>
  <c r="J24" i="1"/>
  <c r="J22" i="1"/>
  <c r="J20" i="1"/>
  <c r="K29" i="1"/>
  <c r="K27" i="1"/>
  <c r="K25" i="1"/>
  <c r="K23" i="1"/>
  <c r="K21" i="1"/>
  <c r="K19" i="1"/>
  <c r="J29" i="1"/>
  <c r="J27" i="1"/>
  <c r="J25" i="1"/>
  <c r="J23" i="1"/>
  <c r="J21" i="1"/>
  <c r="J19" i="1"/>
  <c r="H29" i="1"/>
  <c r="H27" i="1"/>
  <c r="H25" i="1"/>
  <c r="H23" i="1"/>
  <c r="H21" i="1"/>
  <c r="H19" i="1"/>
  <c r="H15" i="1"/>
  <c r="F30" i="1"/>
  <c r="F28" i="1"/>
  <c r="F26" i="1"/>
  <c r="F24" i="1"/>
  <c r="F22" i="1"/>
  <c r="F20" i="1"/>
  <c r="F16" i="1"/>
  <c r="F29" i="1"/>
  <c r="F27" i="1"/>
  <c r="F25" i="1"/>
  <c r="F23" i="1"/>
  <c r="F21" i="1"/>
  <c r="F19" i="1"/>
  <c r="F17" i="1"/>
  <c r="F15" i="1"/>
  <c r="K38" i="1"/>
  <c r="G38" i="1"/>
  <c r="F35" i="1"/>
  <c r="K8" i="1"/>
  <c r="G8" i="1"/>
  <c r="H17" i="1"/>
  <c r="G7" i="1"/>
  <c r="P17" i="1"/>
  <c r="M18" i="1"/>
  <c r="J18" i="1"/>
  <c r="K17" i="1"/>
  <c r="J17" i="1"/>
  <c r="F18" i="1"/>
  <c r="P15" i="1"/>
  <c r="J16" i="1"/>
  <c r="K15" i="1"/>
  <c r="J15" i="1"/>
  <c r="L9" i="6"/>
  <c r="L24" i="6"/>
  <c r="O15" i="7" s="1"/>
  <c r="K32" i="6"/>
  <c r="M10" i="7" s="1"/>
  <c r="J32" i="6"/>
  <c r="I32" i="6"/>
  <c r="H32" i="6"/>
  <c r="P8" i="7" s="1"/>
  <c r="G32" i="6"/>
  <c r="L32" i="6" s="1"/>
  <c r="N9" i="7" s="1"/>
  <c r="F32" i="6"/>
  <c r="O8" i="7" s="1"/>
  <c r="E32" i="6"/>
  <c r="K20" i="6"/>
  <c r="J20" i="6"/>
  <c r="I20" i="6"/>
  <c r="F9" i="1" s="1"/>
  <c r="H20" i="6"/>
  <c r="G20" i="6"/>
  <c r="M9" i="1" s="1"/>
  <c r="F20" i="6"/>
  <c r="E20" i="6"/>
  <c r="N24" i="6"/>
  <c r="N23" i="6"/>
  <c r="D32" i="7" s="1"/>
  <c r="N12" i="6"/>
  <c r="N11" i="6"/>
  <c r="D32" i="1" s="1"/>
  <c r="F34" i="6"/>
  <c r="E3" i="6"/>
  <c r="L31" i="6"/>
  <c r="O29" i="7" s="1"/>
  <c r="L30" i="6"/>
  <c r="O27" i="7" s="1"/>
  <c r="L29" i="6"/>
  <c r="O25" i="7" s="1"/>
  <c r="L28" i="6"/>
  <c r="O23" i="7"/>
  <c r="L27" i="6"/>
  <c r="L26" i="6"/>
  <c r="O19" i="7" s="1"/>
  <c r="L25" i="6"/>
  <c r="O17" i="7" s="1"/>
  <c r="L23" i="6"/>
  <c r="L19" i="6"/>
  <c r="O29" i="1" s="1"/>
  <c r="L18" i="6"/>
  <c r="O27" i="1" s="1"/>
  <c r="L17" i="6"/>
  <c r="O25" i="1"/>
  <c r="L16" i="6"/>
  <c r="O23" i="1" s="1"/>
  <c r="L15" i="6"/>
  <c r="O21" i="1" s="1"/>
  <c r="L14" i="6"/>
  <c r="O19" i="1" s="1"/>
  <c r="L13" i="6"/>
  <c r="O17" i="1"/>
  <c r="L12" i="6"/>
  <c r="L11" i="6"/>
  <c r="A14" i="6"/>
  <c r="A13" i="6"/>
  <c r="A12" i="6"/>
  <c r="A4" i="6"/>
  <c r="A5" i="6"/>
  <c r="A6" i="6"/>
  <c r="A7" i="6"/>
  <c r="A8" i="6"/>
  <c r="A9" i="6"/>
  <c r="M8" i="1"/>
  <c r="M9" i="7"/>
  <c r="M5" i="1"/>
  <c r="M7" i="1"/>
  <c r="M7" i="7"/>
  <c r="M8" i="7"/>
  <c r="F10" i="7"/>
  <c r="O8" i="1"/>
  <c r="F10" i="1"/>
  <c r="M10" i="1"/>
  <c r="P8" i="1"/>
  <c r="N14" i="6" l="1"/>
  <c r="N13" i="6"/>
  <c r="K32" i="1" s="1"/>
  <c r="N25" i="6"/>
  <c r="K32" i="7" s="1"/>
  <c r="N27" i="6"/>
  <c r="N15" i="6"/>
  <c r="M32" i="1" s="1"/>
  <c r="L20" i="6"/>
  <c r="N9" i="1" s="1"/>
  <c r="O21" i="7"/>
  <c r="O15" i="1"/>
  <c r="N26" i="6"/>
  <c r="M32" i="7" l="1"/>
</calcChain>
</file>

<file path=xl/sharedStrings.xml><?xml version="1.0" encoding="utf-8"?>
<sst xmlns="http://schemas.openxmlformats.org/spreadsheetml/2006/main" count="268" uniqueCount="140">
  <si>
    <t>〒</t>
    <phoneticPr fontId="1"/>
  </si>
  <si>
    <t>フリガナ</t>
    <phoneticPr fontId="1"/>
  </si>
  <si>
    <t>チーム名</t>
    <rPh sb="3" eb="4">
      <t>ナ</t>
    </rPh>
    <phoneticPr fontId="1"/>
  </si>
  <si>
    <t>〒</t>
    <phoneticPr fontId="1"/>
  </si>
  <si>
    <t>都道府県加盟団体名：</t>
    <rPh sb="0" eb="4">
      <t>トドウフケン</t>
    </rPh>
    <rPh sb="4" eb="8">
      <t>カ</t>
    </rPh>
    <rPh sb="8" eb="9">
      <t>ナ</t>
    </rPh>
    <phoneticPr fontId="1"/>
  </si>
  <si>
    <t>生年月日</t>
    <rPh sb="0" eb="2">
      <t>セイネン</t>
    </rPh>
    <rPh sb="2" eb="4">
      <t>ガッピ</t>
    </rPh>
    <phoneticPr fontId="1"/>
  </si>
  <si>
    <t>性別</t>
    <rPh sb="0" eb="2">
      <t>セイベツ</t>
    </rPh>
    <phoneticPr fontId="1"/>
  </si>
  <si>
    <t>歳</t>
    <rPh sb="0" eb="1">
      <t>サイ</t>
    </rPh>
    <phoneticPr fontId="1"/>
  </si>
  <si>
    <t>住　所</t>
    <rPh sb="0" eb="1">
      <t>ジュウ</t>
    </rPh>
    <rPh sb="2" eb="3">
      <t>ショ</t>
    </rPh>
    <phoneticPr fontId="1"/>
  </si>
  <si>
    <t>血液型</t>
    <rPh sb="0" eb="3">
      <t>ケツエキガタ</t>
    </rPh>
    <phoneticPr fontId="1"/>
  </si>
  <si>
    <t>年　齢</t>
    <rPh sb="0" eb="1">
      <t>トシ</t>
    </rPh>
    <rPh sb="2" eb="3">
      <t>ヨワイ</t>
    </rPh>
    <phoneticPr fontId="1"/>
  </si>
  <si>
    <t>℡</t>
    <phoneticPr fontId="1"/>
  </si>
  <si>
    <t>競技者</t>
    <rPh sb="0" eb="1">
      <t>オイ</t>
    </rPh>
    <rPh sb="1" eb="2">
      <t>ワザ</t>
    </rPh>
    <rPh sb="2" eb="3">
      <t>シャ</t>
    </rPh>
    <phoneticPr fontId="1"/>
  </si>
  <si>
    <t>血液</t>
    <rPh sb="0" eb="2">
      <t>ケツエキ</t>
    </rPh>
    <phoneticPr fontId="1"/>
  </si>
  <si>
    <t>氏　　　　　　　　　　　名</t>
    <rPh sb="0" eb="1">
      <t>シ</t>
    </rPh>
    <rPh sb="12" eb="13">
      <t>メイ</t>
    </rPh>
    <phoneticPr fontId="1"/>
  </si>
  <si>
    <t>北海道ゲートボール連合</t>
  </si>
  <si>
    <t>青森県ゲートボール協会</t>
  </si>
  <si>
    <t>岩手県ゲートボール協会</t>
  </si>
  <si>
    <t>宮城県ゲートボール連盟</t>
  </si>
  <si>
    <t>秋田県ゲートボール協会</t>
  </si>
  <si>
    <t>山形県ゲートボール協会</t>
  </si>
  <si>
    <t>福島県ゲートボール協会</t>
  </si>
  <si>
    <t>茨城県ゲートボール連合会</t>
  </si>
  <si>
    <t>栃木県ゲートボール協会</t>
  </si>
  <si>
    <t>群馬県ゲートボール協会</t>
  </si>
  <si>
    <t>埼玉県ゲートボール連盟</t>
  </si>
  <si>
    <t>千葉県ゲートボール連盟</t>
  </si>
  <si>
    <t>(特非)東京ゲートボール連合</t>
    <rPh sb="2" eb="3">
      <t>ヒ</t>
    </rPh>
    <phoneticPr fontId="2"/>
  </si>
  <si>
    <t>神奈川県ゲートボール連合</t>
  </si>
  <si>
    <t>(一財)新潟県ゲートボール連盟</t>
    <rPh sb="1" eb="2">
      <t>イチ</t>
    </rPh>
    <rPh sb="2" eb="3">
      <t>ザイ</t>
    </rPh>
    <rPh sb="4" eb="6">
      <t>ニイガタ</t>
    </rPh>
    <phoneticPr fontId="2"/>
  </si>
  <si>
    <t>石川県ゲートボール協会</t>
  </si>
  <si>
    <t>福井県ゲートボール協会</t>
  </si>
  <si>
    <t>山梨県ゲートボール協会</t>
  </si>
  <si>
    <t>長野県ゲートボール連盟</t>
  </si>
  <si>
    <t>岐阜県ゲートボール連盟</t>
  </si>
  <si>
    <t>静岡県ゲートボール協会</t>
  </si>
  <si>
    <t>愛知県ゲートボール連盟</t>
  </si>
  <si>
    <t>三重県ゲートボール連合会</t>
  </si>
  <si>
    <t>滋賀県ゲートボール連盟</t>
  </si>
  <si>
    <t>京都府ゲートボール連合</t>
  </si>
  <si>
    <t>大阪府ゲートボール連盟</t>
    <rPh sb="2" eb="3">
      <t>フ</t>
    </rPh>
    <phoneticPr fontId="2"/>
  </si>
  <si>
    <t>(一社）兵庫県ゲートボール連合</t>
    <rPh sb="1" eb="2">
      <t>イチ</t>
    </rPh>
    <rPh sb="2" eb="3">
      <t>シャ</t>
    </rPh>
    <phoneticPr fontId="2"/>
  </si>
  <si>
    <t>奈良県ゲートボール協会</t>
  </si>
  <si>
    <t>和歌山県ゲートボール協会</t>
  </si>
  <si>
    <t>鳥取県ゲートボール協会</t>
  </si>
  <si>
    <t>島根県ゲートボール協会</t>
  </si>
  <si>
    <t>岡山県ゲートボール協会</t>
  </si>
  <si>
    <t>広島県ゲートボール連合</t>
  </si>
  <si>
    <t>山口県ゲートボール協会</t>
  </si>
  <si>
    <t>徳島県ゲートボール協会</t>
  </si>
  <si>
    <t>香川県ゲートボール連盟</t>
  </si>
  <si>
    <t>愛媛県ゲートボール連合</t>
  </si>
  <si>
    <t>高知県ゲートボール協会</t>
  </si>
  <si>
    <t>福岡県ゲートボール連合</t>
  </si>
  <si>
    <t>佐賀県ゲートボール協会</t>
  </si>
  <si>
    <t>長崎県ゲートボール協会</t>
  </si>
  <si>
    <t>熊本県ゲートボール連合</t>
  </si>
  <si>
    <t>大分県ゲートボール協会</t>
  </si>
  <si>
    <t>宮崎県ゲートボール協会</t>
  </si>
  <si>
    <t>鹿児島県ゲートボール協会</t>
  </si>
  <si>
    <t>沖縄県ゲートボール連合</t>
  </si>
  <si>
    <t>男子クラス</t>
    <rPh sb="0" eb="2">
      <t>ダンシ</t>
    </rPh>
    <phoneticPr fontId="1"/>
  </si>
  <si>
    <t>女子クラス</t>
    <rPh sb="0" eb="2">
      <t>ジョシ</t>
    </rPh>
    <phoneticPr fontId="1"/>
  </si>
  <si>
    <t>２部クラス</t>
    <rPh sb="1" eb="2">
      <t>ブ</t>
    </rPh>
    <phoneticPr fontId="1"/>
  </si>
  <si>
    <t>全日本ゲートボール選手権大会</t>
    <rPh sb="0" eb="3">
      <t>ゼンニホン</t>
    </rPh>
    <rPh sb="9" eb="12">
      <t>センシュケン</t>
    </rPh>
    <rPh sb="12" eb="14">
      <t>タイカイ</t>
    </rPh>
    <phoneticPr fontId="1"/>
  </si>
  <si>
    <t>全国選抜ゲートボール大会</t>
    <rPh sb="0" eb="2">
      <t>ゼンコク</t>
    </rPh>
    <rPh sb="2" eb="4">
      <t>センバツ</t>
    </rPh>
    <rPh sb="10" eb="12">
      <t>タイカイ</t>
    </rPh>
    <phoneticPr fontId="1"/>
  </si>
  <si>
    <t>全国ジュニアゲートボール大会</t>
    <rPh sb="0" eb="2">
      <t>ゼンコク</t>
    </rPh>
    <rPh sb="12" eb="14">
      <t>タイカイ</t>
    </rPh>
    <phoneticPr fontId="1"/>
  </si>
  <si>
    <t>全日本世代交流ゲートボール大会</t>
    <rPh sb="0" eb="3">
      <t>ゼンニホン</t>
    </rPh>
    <rPh sb="3" eb="5">
      <t>セダイ</t>
    </rPh>
    <rPh sb="5" eb="7">
      <t>コウリュウ</t>
    </rPh>
    <rPh sb="13" eb="15">
      <t>タイカイ</t>
    </rPh>
    <phoneticPr fontId="1"/>
  </si>
  <si>
    <t>全国社会人ゲートボール大会</t>
    <rPh sb="0" eb="2">
      <t>ゼンコク</t>
    </rPh>
    <rPh sb="2" eb="4">
      <t>シャカイ</t>
    </rPh>
    <rPh sb="4" eb="5">
      <t>ジン</t>
    </rPh>
    <rPh sb="11" eb="13">
      <t>タイカイ</t>
    </rPh>
    <phoneticPr fontId="1"/>
  </si>
  <si>
    <t>国民体育大会 [公開] ゲートボール競技会</t>
    <rPh sb="0" eb="2">
      <t>コクミン</t>
    </rPh>
    <rPh sb="2" eb="4">
      <t>タイイク</t>
    </rPh>
    <rPh sb="4" eb="6">
      <t>タイカイ</t>
    </rPh>
    <rPh sb="8" eb="10">
      <t>コウカイ</t>
    </rPh>
    <rPh sb="18" eb="21">
      <t>キョウギカイ</t>
    </rPh>
    <phoneticPr fontId="1"/>
  </si>
  <si>
    <t>大会名</t>
    <rPh sb="0" eb="2">
      <t>タイカイ</t>
    </rPh>
    <rPh sb="2" eb="3">
      <t>メイ</t>
    </rPh>
    <phoneticPr fontId="1"/>
  </si>
  <si>
    <t>クラス</t>
    <phoneticPr fontId="1"/>
  </si>
  <si>
    <t>監督</t>
    <rPh sb="0" eb="2">
      <t>カントク</t>
    </rPh>
    <phoneticPr fontId="1"/>
  </si>
  <si>
    <t>氏名</t>
    <rPh sb="0" eb="2">
      <t>シメイ</t>
    </rPh>
    <phoneticPr fontId="1"/>
  </si>
  <si>
    <t>ふりがな</t>
    <phoneticPr fontId="1"/>
  </si>
  <si>
    <t>住所</t>
    <rPh sb="0" eb="2">
      <t>ジュウショ</t>
    </rPh>
    <phoneticPr fontId="1"/>
  </si>
  <si>
    <t>連絡先（）</t>
    <rPh sb="0" eb="3">
      <t>レンラクサキ</t>
    </rPh>
    <phoneticPr fontId="1"/>
  </si>
  <si>
    <t>チーム名</t>
    <rPh sb="3" eb="4">
      <t>メイ</t>
    </rPh>
    <phoneticPr fontId="1"/>
  </si>
  <si>
    <t>記入例</t>
    <rPh sb="0" eb="2">
      <t>キニュウ</t>
    </rPh>
    <rPh sb="2" eb="3">
      <t>レイ</t>
    </rPh>
    <phoneticPr fontId="1"/>
  </si>
  <si>
    <t>日本　連合</t>
    <rPh sb="0" eb="2">
      <t>ニホン</t>
    </rPh>
    <rPh sb="3" eb="5">
      <t>レンゴウ</t>
    </rPh>
    <phoneticPr fontId="1"/>
  </si>
  <si>
    <t>にほん　れんごう</t>
    <phoneticPr fontId="1"/>
  </si>
  <si>
    <t>106-0013</t>
    <phoneticPr fontId="1"/>
  </si>
  <si>
    <t>Ａ</t>
  </si>
  <si>
    <t>Ａ</t>
    <phoneticPr fontId="1"/>
  </si>
  <si>
    <t>090-9999-9999</t>
    <phoneticPr fontId="1"/>
  </si>
  <si>
    <t>東京都新宿区霞ヶ丘町４－２－５０８</t>
    <rPh sb="0" eb="3">
      <t>トウキョウト</t>
    </rPh>
    <rPh sb="3" eb="6">
      <t>シンジュクク</t>
    </rPh>
    <rPh sb="6" eb="9">
      <t>カスミガオカ</t>
    </rPh>
    <rPh sb="9" eb="10">
      <t>マチ</t>
    </rPh>
    <phoneticPr fontId="1"/>
  </si>
  <si>
    <t>競技者</t>
    <rPh sb="0" eb="3">
      <t>キョウギシャ</t>
    </rPh>
    <phoneticPr fontId="1"/>
  </si>
  <si>
    <t>男子１部クラス</t>
    <rPh sb="0" eb="2">
      <t>ダンシ</t>
    </rPh>
    <rPh sb="3" eb="4">
      <t>ブ</t>
    </rPh>
    <phoneticPr fontId="1"/>
  </si>
  <si>
    <t>女子１部クラス</t>
    <rPh sb="0" eb="2">
      <t>ジョシ</t>
    </rPh>
    <rPh sb="3" eb="4">
      <t>ブ</t>
    </rPh>
    <phoneticPr fontId="1"/>
  </si>
  <si>
    <t>---</t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</si>
  <si>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</si>
  <si>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</si>
  <si>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競技者１</t>
    <rPh sb="0" eb="3">
      <t>キョウギシャ</t>
    </rPh>
    <phoneticPr fontId="1"/>
  </si>
  <si>
    <t>競技者２</t>
    <rPh sb="0" eb="3">
      <t>キョウギシャ</t>
    </rPh>
    <phoneticPr fontId="1"/>
  </si>
  <si>
    <t>競技者３</t>
    <rPh sb="0" eb="3">
      <t>キョウギシャ</t>
    </rPh>
    <phoneticPr fontId="1"/>
  </si>
  <si>
    <t>競技者４</t>
    <rPh sb="0" eb="3">
      <t>キョウギシャ</t>
    </rPh>
    <phoneticPr fontId="1"/>
  </si>
  <si>
    <t>競技者５</t>
    <rPh sb="0" eb="3">
      <t>キョウギシャ</t>
    </rPh>
    <phoneticPr fontId="1"/>
  </si>
  <si>
    <t>競技者６</t>
    <rPh sb="0" eb="3">
      <t>キョウギシャ</t>
    </rPh>
    <phoneticPr fontId="1"/>
  </si>
  <si>
    <t>競技者７</t>
    <rPh sb="0" eb="3">
      <t>キョウギシャ</t>
    </rPh>
    <phoneticPr fontId="1"/>
  </si>
  <si>
    <t>競技者８</t>
    <rPh sb="0" eb="3">
      <t>キョウギシャ</t>
    </rPh>
    <phoneticPr fontId="1"/>
  </si>
  <si>
    <t>代表者（＊）</t>
    <rPh sb="0" eb="3">
      <t>ダイヒョウシャ</t>
    </rPh>
    <phoneticPr fontId="1"/>
  </si>
  <si>
    <t>Ｂ</t>
    <phoneticPr fontId="1"/>
  </si>
  <si>
    <t>Ｏ</t>
    <phoneticPr fontId="1"/>
  </si>
  <si>
    <t>AB</t>
    <phoneticPr fontId="1"/>
  </si>
  <si>
    <t>名</t>
    <rPh sb="0" eb="1">
      <t>メイ</t>
    </rPh>
    <phoneticPr fontId="1"/>
  </si>
  <si>
    <t>初回申込み</t>
    <rPh sb="0" eb="2">
      <t>ショカイ</t>
    </rPh>
    <rPh sb="2" eb="4">
      <t>モウシコ</t>
    </rPh>
    <phoneticPr fontId="1"/>
  </si>
  <si>
    <t>登録変更</t>
    <rPh sb="0" eb="2">
      <t>トウロク</t>
    </rPh>
    <rPh sb="2" eb="4">
      <t>ヘンコウ</t>
    </rPh>
    <phoneticPr fontId="1"/>
  </si>
  <si>
    <t>大会名／クラス</t>
    <rPh sb="0" eb="2">
      <t>タイカイ</t>
    </rPh>
    <rPh sb="2" eb="3">
      <t>メイ</t>
    </rPh>
    <phoneticPr fontId="1"/>
  </si>
  <si>
    <t>加盟団体番号</t>
    <rPh sb="0" eb="2">
      <t>カメイ</t>
    </rPh>
    <rPh sb="2" eb="4">
      <t>ダンタイ</t>
    </rPh>
    <rPh sb="4" eb="6">
      <t>バンゴウ</t>
    </rPh>
    <phoneticPr fontId="1"/>
  </si>
  <si>
    <t>プログラム用 チームプロフィール（250文字以内）</t>
    <rPh sb="5" eb="6">
      <t>ヨウ</t>
    </rPh>
    <rPh sb="20" eb="22">
      <t>モジ</t>
    </rPh>
    <rPh sb="22" eb="24">
      <t>イナイ</t>
    </rPh>
    <phoneticPr fontId="1"/>
  </si>
  <si>
    <t>最高年齢</t>
    <rPh sb="0" eb="2">
      <t>サイコウ</t>
    </rPh>
    <rPh sb="2" eb="4">
      <t>ネンレイ</t>
    </rPh>
    <phoneticPr fontId="1"/>
  </si>
  <si>
    <t>最小年齢</t>
    <rPh sb="0" eb="2">
      <t>サイショウ</t>
    </rPh>
    <rPh sb="2" eb="4">
      <t>ネンレイ</t>
    </rPh>
    <phoneticPr fontId="1"/>
  </si>
  <si>
    <t>平均年齢</t>
    <rPh sb="0" eb="2">
      <t>ヘイキン</t>
    </rPh>
    <rPh sb="2" eb="4">
      <t>ネンレイ</t>
    </rPh>
    <phoneticPr fontId="1"/>
  </si>
  <si>
    <t>　※ 10文字を超えない程度（県、チームの入力は不要）</t>
    <rPh sb="5" eb="7">
      <t>モジ</t>
    </rPh>
    <rPh sb="8" eb="9">
      <t>コ</t>
    </rPh>
    <rPh sb="12" eb="14">
      <t>テイド</t>
    </rPh>
    <rPh sb="15" eb="16">
      <t>ケン</t>
    </rPh>
    <rPh sb="21" eb="23">
      <t>ニュウリョク</t>
    </rPh>
    <rPh sb="24" eb="26">
      <t>フヨウ</t>
    </rPh>
    <phoneticPr fontId="1"/>
  </si>
  <si>
    <t>連絡先</t>
    <rPh sb="0" eb="3">
      <t>レンラクサキ</t>
    </rPh>
    <phoneticPr fontId="1"/>
  </si>
  <si>
    <t>自宅住所 ／ 電話番号 ／ 生年月日</t>
    <rPh sb="0" eb="1">
      <t>ジ</t>
    </rPh>
    <rPh sb="1" eb="2">
      <t>タク</t>
    </rPh>
    <rPh sb="2" eb="3">
      <t>ジュウ</t>
    </rPh>
    <rPh sb="3" eb="4">
      <t>ショ</t>
    </rPh>
    <rPh sb="7" eb="8">
      <t>デン</t>
    </rPh>
    <rPh sb="8" eb="9">
      <t>ハナシ</t>
    </rPh>
    <rPh sb="9" eb="10">
      <t>バン</t>
    </rPh>
    <rPh sb="10" eb="11">
      <t>ゴウ</t>
    </rPh>
    <rPh sb="14" eb="16">
      <t>セイネン</t>
    </rPh>
    <rPh sb="16" eb="18">
      <t>ガッピ</t>
    </rPh>
    <phoneticPr fontId="1"/>
  </si>
  <si>
    <t>生</t>
    <phoneticPr fontId="1"/>
  </si>
  <si>
    <t>ふりなが</t>
    <phoneticPr fontId="1"/>
  </si>
  <si>
    <t>ふりがな</t>
    <phoneticPr fontId="1"/>
  </si>
  <si>
    <t>性別</t>
    <rPh sb="0" eb="1">
      <t>セイ</t>
    </rPh>
    <rPh sb="1" eb="2">
      <t>ベツ</t>
    </rPh>
    <phoneticPr fontId="1"/>
  </si>
  <si>
    <t>予選会</t>
    <rPh sb="0" eb="3">
      <t>ヨセンカイ</t>
    </rPh>
    <phoneticPr fontId="1"/>
  </si>
  <si>
    <t>推薦</t>
    <rPh sb="0" eb="2">
      <t>スイセン</t>
    </rPh>
    <phoneticPr fontId="1"/>
  </si>
  <si>
    <t>宿泊先</t>
    <rPh sb="0" eb="2">
      <t>シュクハク</t>
    </rPh>
    <rPh sb="2" eb="3">
      <t>サキ</t>
    </rPh>
    <phoneticPr fontId="1"/>
  </si>
  <si>
    <t>指定旅行社</t>
    <rPh sb="0" eb="2">
      <t>シテイ</t>
    </rPh>
    <rPh sb="2" eb="5">
      <t>リョコウシャ</t>
    </rPh>
    <phoneticPr fontId="1"/>
  </si>
  <si>
    <t>個人手配</t>
    <rPh sb="0" eb="2">
      <t>コジン</t>
    </rPh>
    <rPh sb="2" eb="4">
      <t>テハイ</t>
    </rPh>
    <phoneticPr fontId="1"/>
  </si>
  <si>
    <t>プロフィール</t>
    <phoneticPr fontId="1"/>
  </si>
  <si>
    <t>宿泊</t>
    <rPh sb="0" eb="2">
      <t>シュクハク</t>
    </rPh>
    <phoneticPr fontId="1"/>
  </si>
  <si>
    <t>（ 公 印 省 略 ）</t>
    <rPh sb="2" eb="3">
      <t>コウ</t>
    </rPh>
    <rPh sb="4" eb="5">
      <t>イン</t>
    </rPh>
    <rPh sb="6" eb="7">
      <t>ショウ</t>
    </rPh>
    <rPh sb="8" eb="9">
      <t>リャク</t>
    </rPh>
    <phoneticPr fontId="1"/>
  </si>
  <si>
    <t>（宿泊先）</t>
    <rPh sb="1" eb="3">
      <t>シュクハク</t>
    </rPh>
    <rPh sb="3" eb="4">
      <t>サキ</t>
    </rPh>
    <phoneticPr fontId="1"/>
  </si>
  <si>
    <t>宿泊先ホテル名</t>
    <rPh sb="0" eb="2">
      <t>シュクハク</t>
    </rPh>
    <rPh sb="2" eb="3">
      <t>サキ</t>
    </rPh>
    <rPh sb="6" eb="7">
      <t>メイ</t>
    </rPh>
    <phoneticPr fontId="1"/>
  </si>
  <si>
    <t>←　加盟団体番号は「加盟団体番号」sheetを参照してください</t>
    <rPh sb="2" eb="6">
      <t>カメイダンタイ</t>
    </rPh>
    <rPh sb="6" eb="8">
      <t>バンゴウ</t>
    </rPh>
    <rPh sb="10" eb="14">
      <t>カメイダンタイ</t>
    </rPh>
    <rPh sb="14" eb="16">
      <t>バンゴウ</t>
    </rPh>
    <rPh sb="23" eb="25">
      <t>サンショウ</t>
    </rPh>
    <phoneticPr fontId="1"/>
  </si>
  <si>
    <t>＊＊チームプロフィールはプログラムに掲載されますので、必ずご記入ください＊＊</t>
  </si>
  <si>
    <t>オリパラ県ゲートボール連合</t>
    <rPh sb="4" eb="5">
      <t>ケン</t>
    </rPh>
    <rPh sb="11" eb="13">
      <t>レンゴウ</t>
    </rPh>
    <phoneticPr fontId="1"/>
  </si>
  <si>
    <t>色のついたセル欄に、必要事項を入力（選択）してください。チームプロフィール欄の記入も忘れずにお願いします</t>
    <rPh sb="0" eb="1">
      <t>イロ</t>
    </rPh>
    <rPh sb="7" eb="8">
      <t>ラン</t>
    </rPh>
    <rPh sb="10" eb="12">
      <t>ヒツヨウ</t>
    </rPh>
    <rPh sb="12" eb="14">
      <t>ジコウ</t>
    </rPh>
    <rPh sb="15" eb="17">
      <t>ニュウリョク</t>
    </rPh>
    <rPh sb="18" eb="20">
      <t>センタク</t>
    </rPh>
    <rPh sb="37" eb="38">
      <t>ラン</t>
    </rPh>
    <rPh sb="39" eb="41">
      <t>キニュウ</t>
    </rPh>
    <rPh sb="42" eb="43">
      <t>ワス</t>
    </rPh>
    <rPh sb="47" eb="48">
      <t>ネガ</t>
    </rPh>
    <phoneticPr fontId="1"/>
  </si>
  <si>
    <t>全日本世代交流ゲートボール大会</t>
  </si>
  <si>
    <t>---</t>
  </si>
  <si>
    <t>　←　宿泊される場合はホテル名を記入してください</t>
    <rPh sb="3" eb="5">
      <t>シュクハク</t>
    </rPh>
    <rPh sb="8" eb="10">
      <t>バアイ</t>
    </rPh>
    <rPh sb="14" eb="15">
      <t>メイ</t>
    </rPh>
    <rPh sb="16" eb="18">
      <t>キニュウ</t>
    </rPh>
    <phoneticPr fontId="1"/>
  </si>
  <si>
    <t>富山県ゲートボール協会</t>
    <phoneticPr fontId="2"/>
  </si>
  <si>
    <r>
      <t>申込・参加料〆切日：2025年7月</t>
    </r>
    <r>
      <rPr>
        <i/>
        <sz val="9"/>
        <rFont val="メイリオ"/>
        <family val="3"/>
        <charset val="128"/>
      </rPr>
      <t>31</t>
    </r>
    <r>
      <rPr>
        <i/>
        <sz val="9"/>
        <rFont val="ＨＧｺﾞｼｯｸE-PRO"/>
        <family val="3"/>
        <charset val="128"/>
      </rPr>
      <t>日（木）</t>
    </r>
    <rPh sb="0" eb="2">
      <t>モウシコミ</t>
    </rPh>
    <rPh sb="3" eb="6">
      <t>サンカリョウ</t>
    </rPh>
    <rPh sb="6" eb="9">
      <t>シメキリビ</t>
    </rPh>
    <rPh sb="14" eb="15">
      <t>ネン</t>
    </rPh>
    <rPh sb="16" eb="17">
      <t>ツキ</t>
    </rPh>
    <rPh sb="19" eb="20">
      <t>ヒ</t>
    </rPh>
    <rPh sb="21" eb="22">
      <t>モク</t>
    </rPh>
    <phoneticPr fontId="1"/>
  </si>
  <si>
    <r>
      <t>変更届〆切日：2025年8月</t>
    </r>
    <r>
      <rPr>
        <i/>
        <sz val="9"/>
        <rFont val="游ゴシック"/>
        <family val="3"/>
        <charset val="128"/>
      </rPr>
      <t>8</t>
    </r>
    <r>
      <rPr>
        <i/>
        <sz val="9"/>
        <rFont val="ＨＧｺﾞｼｯｸE-PRO"/>
        <family val="3"/>
        <charset val="128"/>
      </rPr>
      <t>日（金）</t>
    </r>
    <rPh sb="0" eb="3">
      <t>ヘンコウトドケ</t>
    </rPh>
    <rPh sb="3" eb="6">
      <t>シメキリビ</t>
    </rPh>
    <rPh sb="11" eb="12">
      <t>ネン</t>
    </rPh>
    <rPh sb="13" eb="14">
      <t>ツキ</t>
    </rPh>
    <rPh sb="15" eb="16">
      <t>ヒ</t>
    </rPh>
    <rPh sb="17" eb="18">
      <t>キン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</si>
</sst>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yyyy&quot;年&quot;m&quot;月&quot;d&quot;日&quot;;@"/>
    <numFmt numFmtId="177" formatCode="&quot;現在文字数 &quot;###&quot; 字&quot;"/>
    <numFmt numFmtId="178" formatCode="0.0_ "/>
    <numFmt numFmtId="179" formatCode="0.0_ &quot;歳&quot;"/>
  </numFmts>
  <fonts count="24"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sz val="9"/>
      <name val="HG明朝B"/>
      <family val="1"/>
      <charset val="128"/>
    </font>
    <font>
      <i/>
      <sz val="9"/>
      <name val="HG明朝B"/>
      <family val="1"/>
      <charset val="128"/>
    </font>
    <font>
      <sz val="14"/>
      <name val="HGS明朝E"/>
      <family val="1"/>
      <charset val="128"/>
    </font>
    <font>
      <sz val="16"/>
      <name val="HGS明朝E"/>
      <family val="1"/>
      <charset val="128"/>
    </font>
    <font>
      <i/>
      <sz val="9"/>
      <name val="ＨＧｺﾞｼｯｸE-PRO"/>
      <family val="3"/>
      <charset val="128"/>
    </font>
    <font>
      <sz val="9"/>
      <name val="AR楷書体M"/>
      <family val="3"/>
      <charset val="128"/>
    </font>
    <font>
      <i/>
      <sz val="9"/>
      <name val="AR楷書体M"/>
      <family val="3"/>
      <charset val="128"/>
    </font>
    <font>
      <sz val="12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HG明朝B"/>
      <family val="1"/>
      <charset val="128"/>
    </font>
    <font>
      <sz val="14"/>
      <name val="ＭＳ ゴシック"/>
      <family val="3"/>
      <charset val="128"/>
    </font>
    <font>
      <sz val="11"/>
      <name val="HG明朝B"/>
      <family val="1"/>
      <charset val="128"/>
    </font>
    <font>
      <sz val="10"/>
      <name val="ＭＳ ゴシック"/>
      <family val="3"/>
      <charset val="128"/>
    </font>
    <font>
      <sz val="11"/>
      <color theme="0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b/>
      <sz val="12"/>
      <color rgb="FFFF0000"/>
      <name val="ＭＳ ゴシック"/>
      <family val="3"/>
      <charset val="128"/>
    </font>
    <font>
      <i/>
      <sz val="9"/>
      <name val="メイリオ"/>
      <family val="3"/>
      <charset val="128"/>
    </font>
    <font>
      <i/>
      <sz val="9"/>
      <name val="游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3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ashDotDot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>
      <alignment vertical="center"/>
    </xf>
  </cellStyleXfs>
  <cellXfs count="188">
    <xf numFmtId="0" fontId="0" fillId="0" borderId="0" xfId="0">
      <alignment vertical="center"/>
    </xf>
    <xf numFmtId="0" fontId="0" fillId="0" borderId="0" xfId="0" applyAlignment="1">
      <alignment vertical="center" shrinkToFit="1"/>
    </xf>
    <xf numFmtId="0" fontId="0" fillId="0" borderId="0" xfId="0" applyAlignment="1">
      <alignment horizontal="center" vertical="center"/>
    </xf>
    <xf numFmtId="0" fontId="0" fillId="0" borderId="0" xfId="0" quotePrefix="1" applyAlignment="1">
      <alignment vertical="center" shrinkToFit="1"/>
    </xf>
    <xf numFmtId="0" fontId="19" fillId="2" borderId="0" xfId="0" applyFont="1" applyFill="1" applyAlignment="1">
      <alignment horizontal="center" vertical="center" shrinkToFit="1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>
      <alignment vertical="center"/>
    </xf>
    <xf numFmtId="0" fontId="0" fillId="0" borderId="2" xfId="0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3" borderId="2" xfId="0" applyFill="1" applyBorder="1" applyAlignment="1">
      <alignment horizontal="center" vertical="center" shrinkToFit="1"/>
    </xf>
    <xf numFmtId="14" fontId="0" fillId="3" borderId="2" xfId="0" applyNumberFormat="1" applyFill="1" applyBorder="1" applyAlignment="1">
      <alignment vertical="center" shrinkToFit="1"/>
    </xf>
    <xf numFmtId="14" fontId="0" fillId="3" borderId="2" xfId="0" applyNumberFormat="1" applyFill="1" applyBorder="1" applyAlignment="1">
      <alignment horizontal="center" vertical="center" shrinkToFit="1"/>
    </xf>
    <xf numFmtId="14" fontId="0" fillId="0" borderId="0" xfId="0" applyNumberFormat="1" applyAlignment="1">
      <alignment vertical="center" shrinkToFit="1"/>
    </xf>
    <xf numFmtId="0" fontId="0" fillId="0" borderId="0" xfId="0" applyAlignment="1">
      <alignment horizontal="center" vertical="center" shrinkToFit="1"/>
    </xf>
    <xf numFmtId="0" fontId="0" fillId="4" borderId="29" xfId="0" applyFill="1" applyBorder="1" applyAlignment="1" applyProtection="1">
      <alignment horizontal="center" vertical="center"/>
      <protection locked="0"/>
    </xf>
    <xf numFmtId="0" fontId="0" fillId="4" borderId="0" xfId="0" applyFill="1" applyAlignment="1" applyProtection="1">
      <alignment vertical="center" shrinkToFit="1"/>
      <protection locked="0"/>
    </xf>
    <xf numFmtId="0" fontId="0" fillId="4" borderId="30" xfId="0" applyFill="1" applyBorder="1" applyAlignment="1" applyProtection="1">
      <alignment vertical="center" shrinkToFit="1"/>
      <protection locked="0"/>
    </xf>
    <xf numFmtId="0" fontId="0" fillId="4" borderId="30" xfId="0" applyFill="1" applyBorder="1" applyAlignment="1" applyProtection="1">
      <alignment horizontal="center" vertical="center" shrinkToFit="1"/>
      <protection locked="0"/>
    </xf>
    <xf numFmtId="14" fontId="0" fillId="4" borderId="30" xfId="0" applyNumberFormat="1" applyFill="1" applyBorder="1" applyAlignment="1" applyProtection="1">
      <alignment vertical="center" shrinkToFit="1"/>
      <protection locked="0"/>
    </xf>
    <xf numFmtId="0" fontId="0" fillId="4" borderId="31" xfId="0" applyFill="1" applyBorder="1" applyAlignment="1" applyProtection="1">
      <alignment vertical="center" shrinkToFit="1"/>
      <protection locked="0"/>
    </xf>
    <xf numFmtId="0" fontId="0" fillId="4" borderId="29" xfId="0" applyFill="1" applyBorder="1" applyAlignment="1" applyProtection="1">
      <alignment vertical="center" shrinkToFit="1"/>
      <protection locked="0"/>
    </xf>
    <xf numFmtId="0" fontId="0" fillId="4" borderId="29" xfId="0" applyFill="1" applyBorder="1" applyAlignment="1" applyProtection="1">
      <alignment horizontal="center" vertical="center" shrinkToFit="1"/>
      <protection locked="0"/>
    </xf>
    <xf numFmtId="14" fontId="0" fillId="4" borderId="29" xfId="0" applyNumberFormat="1" applyFill="1" applyBorder="1" applyAlignment="1" applyProtection="1">
      <alignment vertical="center" shrinkToFit="1"/>
      <protection locked="0"/>
    </xf>
    <xf numFmtId="0" fontId="0" fillId="5" borderId="0" xfId="0" applyFill="1" applyAlignment="1">
      <alignment vertical="center" shrinkToFit="1"/>
    </xf>
    <xf numFmtId="0" fontId="0" fillId="5" borderId="30" xfId="0" applyFill="1" applyBorder="1" applyAlignment="1">
      <alignment vertical="center" shrinkToFit="1"/>
    </xf>
    <xf numFmtId="0" fontId="0" fillId="5" borderId="30" xfId="0" applyFill="1" applyBorder="1" applyAlignment="1">
      <alignment horizontal="center" vertical="center" shrinkToFit="1"/>
    </xf>
    <xf numFmtId="14" fontId="0" fillId="5" borderId="30" xfId="0" applyNumberFormat="1" applyFill="1" applyBorder="1" applyAlignment="1">
      <alignment vertical="center" shrinkToFit="1"/>
    </xf>
    <xf numFmtId="14" fontId="0" fillId="5" borderId="30" xfId="0" applyNumberFormat="1" applyFill="1" applyBorder="1" applyAlignment="1">
      <alignment horizontal="right" vertical="center" shrinkToFit="1"/>
    </xf>
    <xf numFmtId="0" fontId="0" fillId="4" borderId="32" xfId="0" applyFill="1" applyBorder="1" applyAlignment="1" applyProtection="1">
      <alignment vertical="center" shrinkToFit="1"/>
      <protection locked="0"/>
    </xf>
    <xf numFmtId="0" fontId="0" fillId="0" borderId="33" xfId="0" applyBorder="1">
      <alignment vertical="center"/>
    </xf>
    <xf numFmtId="0" fontId="0" fillId="0" borderId="34" xfId="0" applyBorder="1">
      <alignment vertical="center"/>
    </xf>
    <xf numFmtId="0" fontId="0" fillId="5" borderId="0" xfId="0" applyFill="1">
      <alignment vertical="center"/>
    </xf>
    <xf numFmtId="178" fontId="0" fillId="5" borderId="0" xfId="0" applyNumberFormat="1" applyFill="1">
      <alignment vertical="center"/>
    </xf>
    <xf numFmtId="0" fontId="9" fillId="0" borderId="0" xfId="0" applyFont="1" applyAlignment="1">
      <alignment horizontal="center" vertical="center"/>
    </xf>
    <xf numFmtId="0" fontId="0" fillId="4" borderId="0" xfId="0" applyFill="1" applyAlignment="1" applyProtection="1">
      <alignment horizontal="center" vertical="center"/>
      <protection locked="0"/>
    </xf>
    <xf numFmtId="0" fontId="2" fillId="0" borderId="0" xfId="0" applyFont="1" applyAlignment="1">
      <alignment vertical="top" textRotation="255"/>
    </xf>
    <xf numFmtId="0" fontId="2" fillId="0" borderId="0" xfId="0" applyFont="1" applyAlignment="1">
      <alignment vertical="center" textRotation="255"/>
    </xf>
    <xf numFmtId="0" fontId="2" fillId="0" borderId="0" xfId="0" applyFont="1">
      <alignment vertical="center"/>
    </xf>
    <xf numFmtId="14" fontId="2" fillId="0" borderId="0" xfId="0" applyNumberFormat="1" applyFont="1" applyAlignment="1">
      <alignment horizontal="center"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/>
    <xf numFmtId="0" fontId="2" fillId="0" borderId="3" xfId="0" applyFont="1" applyBorder="1" applyAlignment="1"/>
    <xf numFmtId="0" fontId="2" fillId="0" borderId="3" xfId="0" applyFont="1" applyBorder="1" applyAlignment="1">
      <alignment horizontal="right" vertical="center"/>
    </xf>
    <xf numFmtId="0" fontId="7" fillId="0" borderId="0" xfId="0" applyFont="1" applyAlignment="1">
      <alignment vertical="top" textRotation="255"/>
    </xf>
    <xf numFmtId="0" fontId="7" fillId="0" borderId="0" xfId="0" applyFont="1" applyAlignment="1">
      <alignment vertical="center" textRotation="255"/>
    </xf>
    <xf numFmtId="0" fontId="7" fillId="0" borderId="0" xfId="0" applyFont="1">
      <alignment vertical="center"/>
    </xf>
    <xf numFmtId="0" fontId="2" fillId="0" borderId="4" xfId="0" applyFont="1" applyBorder="1" applyAlignment="1">
      <alignment horizontal="center" vertical="center"/>
    </xf>
    <xf numFmtId="0" fontId="8" fillId="0" borderId="5" xfId="0" applyFont="1" applyBorder="1">
      <alignment vertical="center"/>
    </xf>
    <xf numFmtId="0" fontId="2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 shrinkToFit="1"/>
    </xf>
    <xf numFmtId="0" fontId="11" fillId="0" borderId="8" xfId="0" applyFont="1" applyBorder="1" applyAlignment="1">
      <alignment horizontal="center" vertical="center" shrinkToFit="1"/>
    </xf>
    <xf numFmtId="0" fontId="2" fillId="0" borderId="9" xfId="0" applyFont="1" applyBorder="1">
      <alignment vertical="center"/>
    </xf>
    <xf numFmtId="176" fontId="11" fillId="0" borderId="10" xfId="0" applyNumberFormat="1" applyFont="1" applyBorder="1" applyAlignment="1">
      <alignment horizontal="distributed" vertical="center" justifyLastLine="1" shrinkToFit="1"/>
    </xf>
    <xf numFmtId="0" fontId="10" fillId="0" borderId="11" xfId="0" applyFont="1" applyBorder="1" applyAlignment="1">
      <alignment vertical="top"/>
    </xf>
    <xf numFmtId="0" fontId="2" fillId="0" borderId="0" xfId="0" applyFont="1" applyAlignment="1">
      <alignment horizontal="center" vertical="center" textRotation="255"/>
    </xf>
    <xf numFmtId="0" fontId="2" fillId="0" borderId="0" xfId="0" applyFont="1" applyAlignment="1">
      <alignment horizontal="distributed" vertical="center" justifyLastLine="1"/>
    </xf>
    <xf numFmtId="0" fontId="2" fillId="0" borderId="9" xfId="0" applyFont="1" applyBorder="1" applyAlignment="1">
      <alignment vertical="center" shrinkToFit="1"/>
    </xf>
    <xf numFmtId="0" fontId="18" fillId="0" borderId="12" xfId="0" applyFont="1" applyBorder="1" applyAlignment="1">
      <alignment horizontal="left" vertical="center" shrinkToFit="1"/>
    </xf>
    <xf numFmtId="0" fontId="2" fillId="0" borderId="11" xfId="0" applyFont="1" applyBorder="1" applyAlignment="1">
      <alignment shrinkToFit="1"/>
    </xf>
    <xf numFmtId="176" fontId="9" fillId="0" borderId="5" xfId="0" applyNumberFormat="1" applyFont="1" applyBorder="1" applyAlignment="1">
      <alignment vertical="center" shrinkToFit="1"/>
    </xf>
    <xf numFmtId="0" fontId="2" fillId="0" borderId="13" xfId="0" applyFont="1" applyBorder="1" applyAlignment="1">
      <alignment horizontal="center" shrinkToFit="1"/>
    </xf>
    <xf numFmtId="0" fontId="12" fillId="0" borderId="12" xfId="0" applyFont="1" applyBorder="1" applyAlignment="1">
      <alignment horizontal="left" vertical="center" shrinkToFit="1"/>
    </xf>
    <xf numFmtId="176" fontId="13" fillId="0" borderId="5" xfId="0" applyNumberFormat="1" applyFont="1" applyBorder="1" applyAlignment="1">
      <alignment vertical="center" shrinkToFit="1"/>
    </xf>
    <xf numFmtId="0" fontId="2" fillId="0" borderId="0" xfId="0" applyFont="1" applyAlignment="1">
      <alignment textRotation="255"/>
    </xf>
    <xf numFmtId="0" fontId="2" fillId="0" borderId="0" xfId="0" applyFont="1" applyAlignment="1"/>
    <xf numFmtId="0" fontId="12" fillId="0" borderId="0" xfId="0" applyFont="1" applyAlignment="1">
      <alignment horizontal="center"/>
    </xf>
    <xf numFmtId="179" fontId="12" fillId="0" borderId="0" xfId="0" applyNumberFormat="1" applyFont="1" applyAlignment="1">
      <alignment horizontal="center"/>
    </xf>
    <xf numFmtId="17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2" fillId="0" borderId="14" xfId="0" applyFont="1" applyBorder="1">
      <alignment vertical="center"/>
    </xf>
    <xf numFmtId="0" fontId="12" fillId="0" borderId="15" xfId="0" applyFont="1" applyBorder="1" applyAlignment="1">
      <alignment horizontal="center" vertical="center"/>
    </xf>
    <xf numFmtId="0" fontId="20" fillId="0" borderId="35" xfId="0" applyFont="1" applyBorder="1">
      <alignment vertical="center"/>
    </xf>
    <xf numFmtId="0" fontId="20" fillId="0" borderId="0" xfId="0" applyFont="1">
      <alignment vertical="center"/>
    </xf>
    <xf numFmtId="0" fontId="21" fillId="0" borderId="0" xfId="0" applyFont="1">
      <alignment vertical="center"/>
    </xf>
    <xf numFmtId="0" fontId="0" fillId="0" borderId="0" xfId="0" applyAlignment="1" applyProtection="1">
      <alignment horizontal="center" vertical="center"/>
      <protection locked="0"/>
    </xf>
    <xf numFmtId="0" fontId="13" fillId="0" borderId="5" xfId="0" applyFont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0" fillId="4" borderId="0" xfId="0" applyFill="1" applyProtection="1">
      <alignment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4" borderId="29" xfId="0" applyFill="1" applyBorder="1">
      <alignment vertical="center"/>
    </xf>
    <xf numFmtId="0" fontId="0" fillId="0" borderId="29" xfId="0" applyBorder="1" applyAlignment="1" applyProtection="1">
      <alignment horizontal="center" vertical="center"/>
      <protection locked="0"/>
    </xf>
    <xf numFmtId="0" fontId="0" fillId="4" borderId="29" xfId="0" applyFill="1" applyBorder="1" applyAlignment="1" applyProtection="1">
      <alignment vertical="center" shrinkToFit="1"/>
      <protection locked="0"/>
    </xf>
    <xf numFmtId="0" fontId="0" fillId="0" borderId="29" xfId="0" applyBorder="1" applyAlignment="1" applyProtection="1">
      <alignment vertical="center" shrinkToFit="1"/>
      <protection locked="0"/>
    </xf>
    <xf numFmtId="0" fontId="21" fillId="4" borderId="0" xfId="0" applyFont="1" applyFill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0" xfId="0">
      <alignment vertical="center"/>
    </xf>
    <xf numFmtId="177" fontId="0" fillId="0" borderId="0" xfId="0" applyNumberFormat="1">
      <alignment vertical="center"/>
    </xf>
    <xf numFmtId="0" fontId="20" fillId="4" borderId="0" xfId="0" applyFont="1" applyFill="1" applyAlignment="1" applyProtection="1">
      <alignment vertical="center" wrapText="1"/>
      <protection locked="0"/>
    </xf>
    <xf numFmtId="0" fontId="20" fillId="0" borderId="0" xfId="0" applyFont="1" applyAlignment="1" applyProtection="1">
      <alignment vertical="center" wrapText="1"/>
      <protection locked="0"/>
    </xf>
    <xf numFmtId="0" fontId="0" fillId="5" borderId="0" xfId="0" applyFill="1" applyAlignment="1">
      <alignment vertical="center" textRotation="255"/>
    </xf>
    <xf numFmtId="0" fontId="14" fillId="0" borderId="17" xfId="0" applyFont="1" applyBorder="1" applyAlignment="1">
      <alignment horizontal="center" vertical="center" shrinkToFit="1"/>
    </xf>
    <xf numFmtId="0" fontId="14" fillId="0" borderId="13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 textRotation="255"/>
    </xf>
    <xf numFmtId="0" fontId="2" fillId="0" borderId="17" xfId="0" applyFont="1" applyBorder="1" applyAlignment="1">
      <alignment horizontal="center" vertical="center" textRotation="255"/>
    </xf>
    <xf numFmtId="0" fontId="2" fillId="0" borderId="11" xfId="0" applyFont="1" applyBorder="1" applyAlignment="1">
      <alignment horizontal="center" vertical="center" textRotation="255"/>
    </xf>
    <xf numFmtId="0" fontId="2" fillId="0" borderId="13" xfId="0" applyFont="1" applyBorder="1" applyAlignment="1">
      <alignment horizontal="center" vertical="center" textRotation="255"/>
    </xf>
    <xf numFmtId="0" fontId="10" fillId="0" borderId="12" xfId="0" applyFont="1" applyBorder="1" applyAlignment="1">
      <alignment vertical="center" shrinkToFit="1"/>
    </xf>
    <xf numFmtId="0" fontId="11" fillId="0" borderId="12" xfId="0" applyFont="1" applyBorder="1" applyAlignment="1">
      <alignment vertical="center" shrinkToFit="1"/>
    </xf>
    <xf numFmtId="0" fontId="11" fillId="0" borderId="17" xfId="0" applyFont="1" applyBorder="1" applyAlignment="1">
      <alignment vertical="center" shrinkToFit="1"/>
    </xf>
    <xf numFmtId="0" fontId="14" fillId="0" borderId="11" xfId="0" applyFont="1" applyBorder="1" applyAlignment="1">
      <alignment horizontal="left" vertical="center" indent="1" shrinkToFit="1"/>
    </xf>
    <xf numFmtId="0" fontId="14" fillId="0" borderId="13" xfId="0" applyFont="1" applyBorder="1" applyAlignment="1">
      <alignment horizontal="left" vertical="center" indent="1" shrinkToFit="1"/>
    </xf>
    <xf numFmtId="0" fontId="13" fillId="0" borderId="5" xfId="0" applyFont="1" applyBorder="1" applyAlignment="1">
      <alignment horizontal="left" vertical="center" indent="1" shrinkToFit="1"/>
    </xf>
    <xf numFmtId="0" fontId="14" fillId="0" borderId="6" xfId="0" applyFont="1" applyBorder="1" applyAlignment="1">
      <alignment horizontal="center" vertical="center" shrinkToFit="1"/>
    </xf>
    <xf numFmtId="0" fontId="14" fillId="0" borderId="22" xfId="0" applyFont="1" applyBorder="1" applyAlignment="1">
      <alignment horizontal="center" vertical="center" shrinkToFit="1"/>
    </xf>
    <xf numFmtId="14" fontId="6" fillId="0" borderId="16" xfId="0" applyNumberFormat="1" applyFont="1" applyBorder="1" applyAlignment="1">
      <alignment horizontal="center" vertical="center"/>
    </xf>
    <xf numFmtId="14" fontId="6" fillId="0" borderId="15" xfId="0" applyNumberFormat="1" applyFont="1" applyBorder="1" applyAlignment="1">
      <alignment horizontal="center" vertical="center"/>
    </xf>
    <xf numFmtId="14" fontId="6" fillId="0" borderId="4" xfId="0" applyNumberFormat="1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 textRotation="255"/>
    </xf>
    <xf numFmtId="0" fontId="13" fillId="0" borderId="5" xfId="0" applyFont="1" applyBorder="1" applyAlignment="1">
      <alignment horizontal="center" vertical="center" textRotation="255"/>
    </xf>
    <xf numFmtId="0" fontId="9" fillId="0" borderId="5" xfId="0" applyFont="1" applyBorder="1" applyAlignment="1">
      <alignment horizontal="left" vertical="center" indent="1" shrinkToFit="1"/>
    </xf>
    <xf numFmtId="0" fontId="11" fillId="0" borderId="5" xfId="0" applyFont="1" applyBorder="1" applyAlignment="1">
      <alignment vertical="center" shrinkToFit="1"/>
    </xf>
    <xf numFmtId="0" fontId="0" fillId="0" borderId="5" xfId="0" applyBorder="1" applyAlignment="1">
      <alignment vertical="center" shrinkToFit="1"/>
    </xf>
    <xf numFmtId="0" fontId="0" fillId="0" borderId="13" xfId="0" applyBorder="1" applyAlignment="1">
      <alignment vertical="center" shrinkToFi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12" fillId="0" borderId="20" xfId="0" applyFont="1" applyBorder="1" applyAlignment="1">
      <alignment horizontal="left" vertical="center" indent="1" shrinkToFit="1"/>
    </xf>
    <xf numFmtId="0" fontId="12" fillId="0" borderId="21" xfId="0" applyFont="1" applyBorder="1" applyAlignment="1">
      <alignment horizontal="left" vertical="center" indent="1" shrinkToFit="1"/>
    </xf>
    <xf numFmtId="0" fontId="2" fillId="0" borderId="16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2" fillId="0" borderId="28" xfId="0" applyFont="1" applyBorder="1" applyAlignment="1">
      <alignment horizontal="left" vertical="center" indent="1" shrinkToFit="1"/>
    </xf>
    <xf numFmtId="0" fontId="0" fillId="0" borderId="4" xfId="0" applyBorder="1">
      <alignment vertical="center"/>
    </xf>
    <xf numFmtId="0" fontId="11" fillId="0" borderId="16" xfId="0" applyFont="1" applyBorder="1" applyAlignment="1">
      <alignment horizontal="right" vertical="center" shrinkToFit="1"/>
    </xf>
    <xf numFmtId="0" fontId="11" fillId="0" borderId="15" xfId="0" applyFont="1" applyBorder="1" applyAlignment="1">
      <alignment horizontal="right" vertical="center" shrinkToFit="1"/>
    </xf>
    <xf numFmtId="0" fontId="11" fillId="0" borderId="12" xfId="0" applyFont="1" applyBorder="1" applyAlignment="1">
      <alignment horizontal="left" vertical="center" shrinkToFit="1"/>
    </xf>
    <xf numFmtId="0" fontId="11" fillId="0" borderId="17" xfId="0" applyFont="1" applyBorder="1" applyAlignment="1">
      <alignment horizontal="left" vertical="center" shrinkToFit="1"/>
    </xf>
    <xf numFmtId="0" fontId="11" fillId="0" borderId="16" xfId="0" applyFont="1" applyBorder="1" applyAlignment="1">
      <alignment horizontal="center" vertical="center" shrinkToFit="1"/>
    </xf>
    <xf numFmtId="0" fontId="11" fillId="0" borderId="15" xfId="0" applyFont="1" applyBorder="1" applyAlignment="1">
      <alignment vertical="center" shrinkToFit="1"/>
    </xf>
    <xf numFmtId="0" fontId="11" fillId="0" borderId="4" xfId="0" applyFont="1" applyBorder="1" applyAlignment="1">
      <alignment vertical="center" shrinkToFit="1"/>
    </xf>
    <xf numFmtId="0" fontId="18" fillId="0" borderId="12" xfId="0" applyFont="1" applyBorder="1" applyAlignment="1">
      <alignment vertical="center" shrinkToFit="1"/>
    </xf>
    <xf numFmtId="0" fontId="18" fillId="0" borderId="17" xfId="0" applyFont="1" applyBorder="1" applyAlignment="1">
      <alignment vertical="center" shrinkToFit="1"/>
    </xf>
    <xf numFmtId="0" fontId="2" fillId="0" borderId="20" xfId="0" applyFont="1" applyBorder="1" applyAlignment="1">
      <alignment horizontal="distributed" vertical="center" justifyLastLine="1"/>
    </xf>
    <xf numFmtId="0" fontId="2" fillId="0" borderId="28" xfId="0" applyFont="1" applyBorder="1" applyAlignment="1">
      <alignment horizontal="distributed" vertical="center" justifyLastLine="1"/>
    </xf>
    <xf numFmtId="0" fontId="2" fillId="0" borderId="21" xfId="0" applyFont="1" applyBorder="1" applyAlignment="1">
      <alignment horizontal="distributed" vertical="center" justifyLastLine="1"/>
    </xf>
    <xf numFmtId="0" fontId="16" fillId="0" borderId="17" xfId="0" applyFont="1" applyBorder="1" applyAlignment="1">
      <alignment horizontal="center" vertical="center" shrinkToFit="1"/>
    </xf>
    <xf numFmtId="0" fontId="16" fillId="0" borderId="13" xfId="0" applyFont="1" applyBorder="1" applyAlignment="1">
      <alignment horizontal="center" vertical="center" shrinkToFit="1"/>
    </xf>
    <xf numFmtId="0" fontId="12" fillId="0" borderId="12" xfId="0" applyFont="1" applyBorder="1" applyAlignment="1">
      <alignment vertical="center" shrinkToFit="1"/>
    </xf>
    <xf numFmtId="0" fontId="12" fillId="0" borderId="17" xfId="0" applyFont="1" applyBorder="1" applyAlignment="1">
      <alignment vertical="center" shrinkToFit="1"/>
    </xf>
    <xf numFmtId="0" fontId="2" fillId="0" borderId="6" xfId="0" applyFont="1" applyBorder="1" applyAlignment="1">
      <alignment horizontal="center" vertical="center" textRotation="255"/>
    </xf>
    <xf numFmtId="0" fontId="2" fillId="0" borderId="22" xfId="0" applyFont="1" applyBorder="1" applyAlignment="1">
      <alignment horizontal="center" vertical="center" textRotation="255"/>
    </xf>
    <xf numFmtId="0" fontId="9" fillId="0" borderId="3" xfId="0" applyFont="1" applyBorder="1" applyAlignment="1">
      <alignment horizontal="center" vertical="center" shrinkToFit="1"/>
    </xf>
    <xf numFmtId="0" fontId="2" fillId="0" borderId="23" xfId="0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14" fillId="0" borderId="26" xfId="0" applyFont="1" applyBorder="1" applyAlignment="1">
      <alignment horizontal="left" vertical="center" indent="1" shrinkToFit="1"/>
    </xf>
    <xf numFmtId="0" fontId="14" fillId="0" borderId="27" xfId="0" applyFont="1" applyBorder="1" applyAlignment="1">
      <alignment horizontal="left" vertical="center" indent="1" shrinkToFit="1"/>
    </xf>
    <xf numFmtId="0" fontId="14" fillId="0" borderId="8" xfId="0" applyFont="1" applyBorder="1" applyAlignment="1">
      <alignment horizontal="left" vertical="center" indent="1" shrinkToFit="1"/>
    </xf>
    <xf numFmtId="0" fontId="16" fillId="0" borderId="6" xfId="0" applyFont="1" applyBorder="1" applyAlignment="1">
      <alignment horizontal="center" vertical="center" shrinkToFit="1"/>
    </xf>
    <xf numFmtId="0" fontId="16" fillId="0" borderId="22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distributed" vertical="center" justifyLastLine="1"/>
    </xf>
    <xf numFmtId="0" fontId="2" fillId="0" borderId="12" xfId="0" applyFont="1" applyBorder="1" applyAlignment="1">
      <alignment horizontal="distributed" vertical="center" justifyLastLine="1"/>
    </xf>
    <xf numFmtId="0" fontId="2" fillId="0" borderId="17" xfId="0" applyFont="1" applyBorder="1" applyAlignment="1">
      <alignment horizontal="distributed" vertical="center" justifyLastLine="1"/>
    </xf>
    <xf numFmtId="0" fontId="2" fillId="0" borderId="11" xfId="0" applyFont="1" applyBorder="1" applyAlignment="1">
      <alignment horizontal="distributed" vertical="center" justifyLastLine="1"/>
    </xf>
    <xf numFmtId="0" fontId="2" fillId="0" borderId="5" xfId="0" applyFont="1" applyBorder="1" applyAlignment="1">
      <alignment horizontal="distributed" vertical="center" justifyLastLine="1"/>
    </xf>
    <xf numFmtId="0" fontId="2" fillId="0" borderId="13" xfId="0" applyFont="1" applyBorder="1" applyAlignment="1">
      <alignment horizontal="distributed" vertical="center" justifyLastLine="1"/>
    </xf>
    <xf numFmtId="0" fontId="2" fillId="0" borderId="6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justifyLastLine="1"/>
    </xf>
    <xf numFmtId="0" fontId="2" fillId="0" borderId="27" xfId="0" applyFont="1" applyBorder="1" applyAlignment="1">
      <alignment horizontal="center" vertical="center" justifyLastLine="1"/>
    </xf>
    <xf numFmtId="0" fontId="2" fillId="0" borderId="8" xfId="0" applyFont="1" applyBorder="1" applyAlignment="1">
      <alignment horizontal="center" vertical="center" justifyLastLine="1"/>
    </xf>
    <xf numFmtId="0" fontId="15" fillId="0" borderId="16" xfId="0" applyFont="1" applyBorder="1" applyAlignment="1">
      <alignment horizontal="center" vertical="center" textRotation="255"/>
    </xf>
    <xf numFmtId="0" fontId="17" fillId="0" borderId="4" xfId="0" applyFont="1" applyBorder="1" applyAlignment="1">
      <alignment horizontal="center" vertical="center" textRotation="255"/>
    </xf>
    <xf numFmtId="0" fontId="7" fillId="0" borderId="18" xfId="0" applyFont="1" applyBorder="1" applyAlignment="1">
      <alignment horizontal="right" vertical="top" indent="1"/>
    </xf>
    <xf numFmtId="0" fontId="12" fillId="0" borderId="15" xfId="0" applyFont="1" applyBorder="1" applyAlignment="1">
      <alignment horizontal="left" vertical="center" indent="1"/>
    </xf>
    <xf numFmtId="0" fontId="0" fillId="0" borderId="15" xfId="0" applyBorder="1" applyAlignment="1">
      <alignment horizontal="left" vertical="center" indent="1"/>
    </xf>
    <xf numFmtId="0" fontId="0" fillId="0" borderId="4" xfId="0" applyBorder="1" applyAlignment="1">
      <alignment horizontal="left" vertical="center" indent="1"/>
    </xf>
    <xf numFmtId="0" fontId="12" fillId="0" borderId="19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5" xfId="0" applyBorder="1">
      <alignment vertical="center"/>
    </xf>
    <xf numFmtId="0" fontId="11" fillId="0" borderId="16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179" fontId="11" fillId="0" borderId="15" xfId="0" applyNumberFormat="1" applyFont="1" applyBorder="1" applyAlignment="1">
      <alignment horizontal="center" vertical="center"/>
    </xf>
    <xf numFmtId="179" fontId="0" fillId="0" borderId="15" xfId="0" applyNumberFormat="1" applyBorder="1" applyAlignment="1">
      <alignment horizontal="center" vertical="center"/>
    </xf>
    <xf numFmtId="0" fontId="11" fillId="0" borderId="16" xfId="0" applyFont="1" applyBorder="1" applyAlignment="1">
      <alignment vertical="center" wrapText="1"/>
    </xf>
    <xf numFmtId="0" fontId="11" fillId="0" borderId="15" xfId="0" applyFont="1" applyBorder="1" applyAlignment="1">
      <alignment vertical="center" wrapText="1"/>
    </xf>
    <xf numFmtId="0" fontId="11" fillId="0" borderId="4" xfId="0" applyFont="1" applyBorder="1" applyAlignment="1">
      <alignment vertical="center" wrapText="1"/>
    </xf>
    <xf numFmtId="0" fontId="2" fillId="0" borderId="16" xfId="0" applyFont="1" applyBorder="1" applyAlignment="1">
      <alignment vertical="center" textRotation="255" shrinkToFit="1"/>
    </xf>
    <xf numFmtId="0" fontId="2" fillId="0" borderId="4" xfId="0" applyFont="1" applyBorder="1" applyAlignment="1">
      <alignment vertical="center" textRotation="255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O42"/>
  <sheetViews>
    <sheetView tabSelected="1" topLeftCell="B1" zoomScale="80" zoomScaleNormal="80" workbookViewId="0">
      <selection activeCell="D4" sqref="D4:E4"/>
    </sheetView>
  </sheetViews>
  <sheetFormatPr defaultRowHeight="8.25" customHeight="1"/>
  <cols>
    <col min="1" max="1" width="9.08984375" hidden="1" customWidth="1"/>
    <col min="2" max="2" width="4.36328125" customWidth="1"/>
    <col min="3" max="3" width="16.6328125" customWidth="1"/>
    <col min="4" max="4" width="15.6328125" customWidth="1"/>
    <col min="5" max="5" width="23.6328125" customWidth="1"/>
    <col min="6" max="6" width="6.6328125" customWidth="1"/>
    <col min="7" max="7" width="11.6328125" customWidth="1"/>
    <col min="8" max="8" width="6.6328125" customWidth="1"/>
    <col min="9" max="9" width="10.6328125" customWidth="1"/>
    <col min="10" max="10" width="50.6328125" customWidth="1"/>
    <col min="11" max="12" width="15.6328125" customWidth="1"/>
  </cols>
  <sheetData>
    <row r="1" spans="1:15" ht="30" customHeight="1">
      <c r="C1" s="86" t="s">
        <v>133</v>
      </c>
      <c r="D1" s="86"/>
      <c r="E1" s="86"/>
      <c r="F1" s="86"/>
      <c r="G1" s="86"/>
      <c r="H1" s="86"/>
      <c r="I1" s="86"/>
      <c r="J1" s="86"/>
      <c r="K1" s="86"/>
    </row>
    <row r="2" spans="1:15" ht="5.15" customHeight="1">
      <c r="C2" s="34"/>
      <c r="D2" s="34"/>
      <c r="E2" s="34"/>
      <c r="F2" s="34"/>
      <c r="G2" s="34"/>
      <c r="H2" s="34"/>
      <c r="I2" s="34"/>
      <c r="J2" s="34"/>
      <c r="K2" s="34"/>
    </row>
    <row r="3" spans="1:15" ht="20.149999999999999" customHeight="1">
      <c r="A3" s="4" t="s">
        <v>70</v>
      </c>
      <c r="C3" t="s">
        <v>108</v>
      </c>
      <c r="D3" s="15">
        <v>48</v>
      </c>
      <c r="E3" s="87" t="str">
        <f>VLOOKUP(D3,加盟団体番号!A:B,2,FALSE)</f>
        <v>オリパラ県ゲートボール連合</v>
      </c>
      <c r="F3" s="88"/>
      <c r="G3" s="89"/>
      <c r="I3" s="76" t="s">
        <v>130</v>
      </c>
    </row>
    <row r="4" spans="1:15" ht="20.149999999999999" customHeight="1">
      <c r="A4" s="1" t="str">
        <f>加盟団体番号!C2</f>
        <v>全日本ゲートボール選手権大会</v>
      </c>
      <c r="C4" t="s">
        <v>107</v>
      </c>
      <c r="D4" s="82" t="s">
        <v>134</v>
      </c>
      <c r="E4" s="82"/>
      <c r="F4" s="83" t="s">
        <v>135</v>
      </c>
      <c r="G4" s="83"/>
      <c r="I4" s="76"/>
    </row>
    <row r="5" spans="1:15" ht="20.149999999999999" customHeight="1">
      <c r="A5" s="1" t="str">
        <f>加盟団体番号!C3</f>
        <v>全国選抜ゲートボール大会</v>
      </c>
      <c r="C5" t="s">
        <v>77</v>
      </c>
      <c r="D5" s="84"/>
      <c r="E5" s="85"/>
      <c r="F5" s="74" t="s">
        <v>113</v>
      </c>
      <c r="G5" s="30"/>
    </row>
    <row r="6" spans="1:15" ht="20.149999999999999" customHeight="1">
      <c r="A6" s="1" t="str">
        <f>加盟団体番号!C4</f>
        <v>全日本世代交流ゲートボール大会</v>
      </c>
      <c r="C6" t="s">
        <v>74</v>
      </c>
      <c r="D6" s="84"/>
      <c r="E6" s="85"/>
      <c r="F6" s="31"/>
    </row>
    <row r="7" spans="1:15" ht="15" customHeight="1" thickBot="1">
      <c r="A7" s="1" t="str">
        <f>加盟団体番号!C5</f>
        <v>全国ジュニアゲートボール大会</v>
      </c>
    </row>
    <row r="8" spans="1:15" ht="20.149999999999999" customHeight="1">
      <c r="A8" s="1" t="str">
        <f>加盟団体番号!C6</f>
        <v>全国社会人ゲートボール大会</v>
      </c>
      <c r="C8" s="5"/>
      <c r="D8" s="6" t="s">
        <v>73</v>
      </c>
      <c r="E8" s="6" t="s">
        <v>74</v>
      </c>
      <c r="F8" s="6" t="s">
        <v>6</v>
      </c>
      <c r="G8" s="6" t="s">
        <v>5</v>
      </c>
      <c r="H8" s="6" t="s">
        <v>9</v>
      </c>
      <c r="I8" s="6" t="s">
        <v>0</v>
      </c>
      <c r="J8" s="6" t="s">
        <v>75</v>
      </c>
      <c r="K8" s="6" t="s">
        <v>76</v>
      </c>
      <c r="L8" s="7">
        <v>45748</v>
      </c>
    </row>
    <row r="9" spans="1:15" ht="20.149999999999999" customHeight="1" thickBot="1">
      <c r="A9" s="1" t="str">
        <f>加盟団体番号!C7</f>
        <v>国民体育大会 [公開] ゲートボール競技会</v>
      </c>
      <c r="C9" s="8" t="s">
        <v>78</v>
      </c>
      <c r="D9" s="9" t="s">
        <v>79</v>
      </c>
      <c r="E9" s="9" t="s">
        <v>80</v>
      </c>
      <c r="F9" s="10" t="s">
        <v>90</v>
      </c>
      <c r="G9" s="11">
        <v>31037</v>
      </c>
      <c r="H9" s="12" t="s">
        <v>82</v>
      </c>
      <c r="I9" s="9" t="s">
        <v>81</v>
      </c>
      <c r="J9" s="9" t="s">
        <v>85</v>
      </c>
      <c r="K9" s="10" t="s">
        <v>84</v>
      </c>
      <c r="L9" s="8">
        <f>IF(G9="","",DATEDIF(G9,$L$8,"Y"))</f>
        <v>40</v>
      </c>
    </row>
    <row r="10" spans="1:15" ht="20.149999999999999" customHeight="1">
      <c r="A10" s="1"/>
      <c r="D10" s="1"/>
      <c r="E10" s="1"/>
      <c r="F10" s="1"/>
      <c r="G10" s="13"/>
      <c r="H10" s="13"/>
      <c r="I10" s="1"/>
      <c r="J10" s="1"/>
      <c r="K10" s="1"/>
    </row>
    <row r="11" spans="1:15" ht="20.149999999999999" customHeight="1">
      <c r="A11" s="4" t="s">
        <v>71</v>
      </c>
      <c r="B11" s="94" t="s">
        <v>105</v>
      </c>
      <c r="C11" t="s">
        <v>72</v>
      </c>
      <c r="D11" s="16"/>
      <c r="E11" s="17"/>
      <c r="F11" s="18"/>
      <c r="G11" s="19"/>
      <c r="H11" s="18"/>
      <c r="I11" s="17"/>
      <c r="J11" s="17"/>
      <c r="K11" s="16"/>
      <c r="L11" s="32" t="str">
        <f t="shared" ref="L11:L20" si="0">IF(G11="","",DATEDIF(G11,$L$8,"Y"))</f>
        <v/>
      </c>
      <c r="M11" s="32" t="s">
        <v>72</v>
      </c>
      <c r="N11" s="32">
        <f>COUNTA(D11)</f>
        <v>0</v>
      </c>
      <c r="O11" s="32" t="s">
        <v>104</v>
      </c>
    </row>
    <row r="12" spans="1:15" ht="20.149999999999999" customHeight="1">
      <c r="A12" s="14" t="str">
        <f>VLOOKUP(D4,加盟団体番号!C2:F8,2,FALSE)</f>
        <v>---</v>
      </c>
      <c r="B12" s="94"/>
      <c r="C12" t="s">
        <v>92</v>
      </c>
      <c r="D12" s="20"/>
      <c r="E12" s="21"/>
      <c r="F12" s="22"/>
      <c r="G12" s="23"/>
      <c r="H12" s="22"/>
      <c r="I12" s="21"/>
      <c r="J12" s="21"/>
      <c r="K12" s="20"/>
      <c r="L12" s="32" t="str">
        <f t="shared" si="0"/>
        <v/>
      </c>
      <c r="M12" s="32" t="s">
        <v>86</v>
      </c>
      <c r="N12" s="32">
        <f>COUNTA(D12:D19)</f>
        <v>0</v>
      </c>
      <c r="O12" s="32" t="s">
        <v>104</v>
      </c>
    </row>
    <row r="13" spans="1:15" ht="20.149999999999999" customHeight="1">
      <c r="A13" s="14" t="str">
        <f>VLOOKUP(D4,加盟団体番号!C2:F8,3,FALSE)</f>
        <v>---</v>
      </c>
      <c r="B13" s="94"/>
      <c r="C13" t="s">
        <v>93</v>
      </c>
      <c r="D13" s="20"/>
      <c r="E13" s="21"/>
      <c r="F13" s="22"/>
      <c r="G13" s="23"/>
      <c r="H13" s="22"/>
      <c r="I13" s="21"/>
      <c r="J13" s="21"/>
      <c r="K13" s="20"/>
      <c r="L13" s="32" t="str">
        <f t="shared" si="0"/>
        <v/>
      </c>
      <c r="M13" s="32" t="s">
        <v>112</v>
      </c>
      <c r="N13" s="33" t="e">
        <f>AVERAGE(L12,L13,L14,L15,L16,L17,L18,L19)</f>
        <v>#DIV/0!</v>
      </c>
      <c r="O13" s="32" t="s">
        <v>7</v>
      </c>
    </row>
    <row r="14" spans="1:15" ht="20.149999999999999" customHeight="1">
      <c r="A14" s="14" t="str">
        <f>VLOOKUP(D4,加盟団体番号!C2:F8,4,FALSE)</f>
        <v>---</v>
      </c>
      <c r="B14" s="94"/>
      <c r="C14" t="s">
        <v>94</v>
      </c>
      <c r="D14" s="20"/>
      <c r="E14" s="21"/>
      <c r="F14" s="22"/>
      <c r="G14" s="23"/>
      <c r="H14" s="22"/>
      <c r="I14" s="21"/>
      <c r="J14" s="21"/>
      <c r="K14" s="20"/>
      <c r="L14" s="32" t="str">
        <f t="shared" si="0"/>
        <v/>
      </c>
      <c r="M14" s="32" t="s">
        <v>110</v>
      </c>
      <c r="N14" s="32">
        <f>MAX(L12,L13,L14,L15,L16,L17,L18,L19)</f>
        <v>0</v>
      </c>
      <c r="O14" s="32" t="s">
        <v>7</v>
      </c>
    </row>
    <row r="15" spans="1:15" ht="20.149999999999999" customHeight="1">
      <c r="B15" s="94"/>
      <c r="C15" t="s">
        <v>95</v>
      </c>
      <c r="D15" s="20"/>
      <c r="E15" s="21"/>
      <c r="F15" s="22"/>
      <c r="G15" s="23"/>
      <c r="H15" s="22"/>
      <c r="I15" s="21"/>
      <c r="J15" s="21"/>
      <c r="K15" s="20"/>
      <c r="L15" s="32" t="str">
        <f t="shared" si="0"/>
        <v/>
      </c>
      <c r="M15" s="32" t="s">
        <v>111</v>
      </c>
      <c r="N15" s="32">
        <f>MIN(L12,L13,L14,L15,L16,L17,L18,L19)</f>
        <v>0</v>
      </c>
      <c r="O15" s="32" t="s">
        <v>7</v>
      </c>
    </row>
    <row r="16" spans="1:15" ht="20.149999999999999" customHeight="1">
      <c r="A16" s="4" t="s">
        <v>6</v>
      </c>
      <c r="B16" s="94"/>
      <c r="C16" t="s">
        <v>96</v>
      </c>
      <c r="D16" s="20"/>
      <c r="E16" s="21"/>
      <c r="F16" s="22"/>
      <c r="G16" s="23"/>
      <c r="H16" s="22"/>
      <c r="I16" s="21"/>
      <c r="J16" s="21"/>
      <c r="K16" s="20"/>
      <c r="L16" s="32" t="str">
        <f t="shared" si="0"/>
        <v/>
      </c>
      <c r="M16" s="32"/>
      <c r="N16" s="32"/>
      <c r="O16" s="32"/>
    </row>
    <row r="17" spans="1:15" ht="20.149999999999999" customHeight="1">
      <c r="A17" t="s">
        <v>90</v>
      </c>
      <c r="B17" s="94"/>
      <c r="C17" t="s">
        <v>97</v>
      </c>
      <c r="D17" s="20"/>
      <c r="E17" s="21"/>
      <c r="F17" s="22"/>
      <c r="G17" s="23"/>
      <c r="H17" s="22"/>
      <c r="I17" s="21"/>
      <c r="J17" s="21"/>
      <c r="K17" s="20"/>
      <c r="L17" s="32" t="str">
        <f t="shared" si="0"/>
        <v/>
      </c>
      <c r="M17" s="32"/>
      <c r="N17" s="32"/>
      <c r="O17" s="32"/>
    </row>
    <row r="18" spans="1:15" ht="20.149999999999999" customHeight="1">
      <c r="A18" t="s">
        <v>91</v>
      </c>
      <c r="B18" s="94"/>
      <c r="C18" t="s">
        <v>98</v>
      </c>
      <c r="D18" s="20"/>
      <c r="E18" s="21"/>
      <c r="F18" s="22"/>
      <c r="G18" s="23"/>
      <c r="H18" s="22"/>
      <c r="I18" s="21"/>
      <c r="J18" s="21"/>
      <c r="K18" s="20"/>
      <c r="L18" s="32" t="str">
        <f t="shared" si="0"/>
        <v/>
      </c>
      <c r="M18" s="32"/>
      <c r="N18" s="32"/>
      <c r="O18" s="32"/>
    </row>
    <row r="19" spans="1:15" ht="20.149999999999999" customHeight="1">
      <c r="B19" s="94"/>
      <c r="C19" t="s">
        <v>99</v>
      </c>
      <c r="D19" s="16"/>
      <c r="E19" s="17"/>
      <c r="F19" s="18"/>
      <c r="G19" s="19"/>
      <c r="H19" s="18"/>
      <c r="I19" s="17"/>
      <c r="J19" s="17"/>
      <c r="K19" s="16"/>
      <c r="L19" s="32" t="str">
        <f t="shared" si="0"/>
        <v/>
      </c>
      <c r="M19" s="32"/>
      <c r="N19" s="32"/>
      <c r="O19" s="32"/>
    </row>
    <row r="20" spans="1:15" ht="20.149999999999999" customHeight="1">
      <c r="A20" s="4" t="s">
        <v>9</v>
      </c>
      <c r="B20" s="94"/>
      <c r="C20" t="s">
        <v>100</v>
      </c>
      <c r="D20" s="29"/>
      <c r="E20" s="25" t="e">
        <f>VLOOKUP(D20,D12:K19,2,FALSE)</f>
        <v>#N/A</v>
      </c>
      <c r="F20" s="26" t="e">
        <f>VLOOKUP(D20,D12:K19,3,FALSE)</f>
        <v>#N/A</v>
      </c>
      <c r="G20" s="27" t="e">
        <f>VLOOKUP(D20,D12:K19,4,FALSE)</f>
        <v>#N/A</v>
      </c>
      <c r="H20" s="26" t="e">
        <f>VLOOKUP(D20,D12:K19,5,FALSE)</f>
        <v>#N/A</v>
      </c>
      <c r="I20" s="25" t="e">
        <f>VLOOKUP(D20,D12:K19,6,FALSE)</f>
        <v>#N/A</v>
      </c>
      <c r="J20" s="25" t="e">
        <f>VLOOKUP(D20,D12:K19,7,FALSE)</f>
        <v>#N/A</v>
      </c>
      <c r="K20" s="24" t="e">
        <f>VLOOKUP(D20,D12:K19,8,FALSE)</f>
        <v>#N/A</v>
      </c>
      <c r="L20" s="32" t="e">
        <f t="shared" si="0"/>
        <v>#N/A</v>
      </c>
      <c r="M20" s="32"/>
      <c r="N20" s="32"/>
      <c r="O20" s="32"/>
    </row>
    <row r="21" spans="1:15" ht="20.149999999999999" customHeight="1">
      <c r="A21" t="s">
        <v>83</v>
      </c>
    </row>
    <row r="22" spans="1:15" ht="20.149999999999999" customHeight="1">
      <c r="A22" t="s">
        <v>101</v>
      </c>
    </row>
    <row r="23" spans="1:15" ht="20.149999999999999" customHeight="1">
      <c r="A23" t="s">
        <v>102</v>
      </c>
      <c r="B23" s="94" t="s">
        <v>106</v>
      </c>
      <c r="C23" t="s">
        <v>72</v>
      </c>
      <c r="D23" s="16"/>
      <c r="E23" s="17"/>
      <c r="F23" s="18"/>
      <c r="G23" s="19"/>
      <c r="H23" s="18"/>
      <c r="I23" s="17"/>
      <c r="J23" s="17"/>
      <c r="K23" s="16"/>
      <c r="L23" s="32" t="str">
        <f t="shared" ref="L23:L32" si="1">IF(G23="","",DATEDIF(G23,$L$8,"Y"))</f>
        <v/>
      </c>
      <c r="M23" s="32" t="s">
        <v>72</v>
      </c>
      <c r="N23" s="32">
        <f>COUNTA(D23)</f>
        <v>0</v>
      </c>
      <c r="O23" s="32" t="s">
        <v>104</v>
      </c>
    </row>
    <row r="24" spans="1:15" ht="20.149999999999999" customHeight="1">
      <c r="A24" t="s">
        <v>103</v>
      </c>
      <c r="B24" s="94"/>
      <c r="C24" t="s">
        <v>92</v>
      </c>
      <c r="D24" s="20"/>
      <c r="E24" s="21"/>
      <c r="F24" s="22"/>
      <c r="G24" s="23"/>
      <c r="H24" s="22"/>
      <c r="I24" s="21"/>
      <c r="J24" s="21"/>
      <c r="K24" s="20"/>
      <c r="L24" s="32" t="str">
        <f t="shared" si="1"/>
        <v/>
      </c>
      <c r="M24" s="32" t="s">
        <v>86</v>
      </c>
      <c r="N24" s="32">
        <f>COUNTA(D24:D31)</f>
        <v>0</v>
      </c>
      <c r="O24" s="32" t="s">
        <v>104</v>
      </c>
    </row>
    <row r="25" spans="1:15" ht="20.149999999999999" customHeight="1">
      <c r="B25" s="94"/>
      <c r="C25" t="s">
        <v>93</v>
      </c>
      <c r="D25" s="20"/>
      <c r="E25" s="21"/>
      <c r="F25" s="18"/>
      <c r="G25" s="23"/>
      <c r="H25" s="22"/>
      <c r="I25" s="21"/>
      <c r="J25" s="21"/>
      <c r="K25" s="20"/>
      <c r="L25" s="32" t="str">
        <f t="shared" si="1"/>
        <v/>
      </c>
      <c r="M25" s="32" t="s">
        <v>112</v>
      </c>
      <c r="N25" s="33" t="e">
        <f>AVERAGE(L24,L25,L26,L27,L28,L29,L30,L31)</f>
        <v>#DIV/0!</v>
      </c>
      <c r="O25" s="32" t="s">
        <v>7</v>
      </c>
    </row>
    <row r="26" spans="1:15" ht="20.149999999999999" customHeight="1">
      <c r="A26" s="1" t="s">
        <v>120</v>
      </c>
      <c r="B26" s="94"/>
      <c r="C26" t="s">
        <v>94</v>
      </c>
      <c r="D26" s="20"/>
      <c r="E26" s="21"/>
      <c r="F26" s="22"/>
      <c r="G26" s="23"/>
      <c r="H26" s="22"/>
      <c r="I26" s="21"/>
      <c r="J26" s="21"/>
      <c r="K26" s="20"/>
      <c r="L26" s="32" t="str">
        <f t="shared" si="1"/>
        <v/>
      </c>
      <c r="M26" s="32" t="s">
        <v>110</v>
      </c>
      <c r="N26" s="32">
        <f>MAX(L24,L25,L26,L27,L28,L29,L30,L31)</f>
        <v>0</v>
      </c>
      <c r="O26" s="32" t="s">
        <v>7</v>
      </c>
    </row>
    <row r="27" spans="1:15" ht="20.149999999999999" customHeight="1">
      <c r="A27" s="1" t="s">
        <v>121</v>
      </c>
      <c r="B27" s="94"/>
      <c r="C27" t="s">
        <v>95</v>
      </c>
      <c r="D27" s="20"/>
      <c r="E27" s="21"/>
      <c r="F27" s="18"/>
      <c r="G27" s="23"/>
      <c r="H27" s="18"/>
      <c r="I27" s="21"/>
      <c r="J27" s="21"/>
      <c r="K27" s="20"/>
      <c r="L27" s="32" t="str">
        <f t="shared" si="1"/>
        <v/>
      </c>
      <c r="M27" s="32" t="s">
        <v>111</v>
      </c>
      <c r="N27" s="32">
        <f>MIN(L24,L25,L26,L27,L28,L29,L30,L31)</f>
        <v>0</v>
      </c>
      <c r="O27" s="32" t="s">
        <v>7</v>
      </c>
    </row>
    <row r="28" spans="1:15" ht="20.149999999999999" customHeight="1">
      <c r="A28" s="1"/>
      <c r="B28" s="94"/>
      <c r="C28" t="s">
        <v>96</v>
      </c>
      <c r="D28" s="20"/>
      <c r="E28" s="21"/>
      <c r="F28" s="22"/>
      <c r="G28" s="23"/>
      <c r="H28" s="22"/>
      <c r="I28" s="21"/>
      <c r="J28" s="21"/>
      <c r="K28" s="20"/>
      <c r="L28" s="32" t="str">
        <f t="shared" si="1"/>
        <v/>
      </c>
      <c r="M28" s="32"/>
      <c r="N28" s="32"/>
      <c r="O28" s="32"/>
    </row>
    <row r="29" spans="1:15" ht="20.149999999999999" customHeight="1">
      <c r="A29" s="1" t="s">
        <v>123</v>
      </c>
      <c r="B29" s="94"/>
      <c r="C29" t="s">
        <v>97</v>
      </c>
      <c r="D29" s="20"/>
      <c r="E29" s="21"/>
      <c r="F29" s="18"/>
      <c r="G29" s="23"/>
      <c r="H29" s="22"/>
      <c r="I29" s="21"/>
      <c r="J29" s="21"/>
      <c r="K29" s="20"/>
      <c r="L29" s="32" t="str">
        <f t="shared" si="1"/>
        <v/>
      </c>
      <c r="M29" s="32"/>
      <c r="N29" s="32"/>
      <c r="O29" s="32"/>
    </row>
    <row r="30" spans="1:15" ht="20.149999999999999" customHeight="1">
      <c r="A30" s="1" t="s">
        <v>124</v>
      </c>
      <c r="B30" s="94"/>
      <c r="C30" t="s">
        <v>98</v>
      </c>
      <c r="D30" s="20"/>
      <c r="E30" s="21"/>
      <c r="F30" s="22"/>
      <c r="G30" s="23"/>
      <c r="H30" s="22"/>
      <c r="I30" s="21"/>
      <c r="J30" s="21"/>
      <c r="K30" s="20"/>
      <c r="L30" s="32" t="str">
        <f t="shared" si="1"/>
        <v/>
      </c>
      <c r="M30" s="32"/>
      <c r="N30" s="32"/>
      <c r="O30" s="32"/>
    </row>
    <row r="31" spans="1:15" ht="20.149999999999999" customHeight="1">
      <c r="B31" s="94"/>
      <c r="C31" t="s">
        <v>99</v>
      </c>
      <c r="D31" s="16"/>
      <c r="E31" s="17"/>
      <c r="F31" s="18"/>
      <c r="G31" s="19"/>
      <c r="H31" s="18"/>
      <c r="I31" s="17"/>
      <c r="J31" s="21"/>
      <c r="K31" s="16"/>
      <c r="L31" s="32" t="str">
        <f t="shared" si="1"/>
        <v/>
      </c>
      <c r="M31" s="32"/>
      <c r="N31" s="32"/>
      <c r="O31" s="32"/>
    </row>
    <row r="32" spans="1:15" ht="20.149999999999999" customHeight="1">
      <c r="B32" s="94"/>
      <c r="C32" t="s">
        <v>100</v>
      </c>
      <c r="D32" s="29"/>
      <c r="E32" s="25" t="e">
        <f>VLOOKUP(D32,D24:K31,2,FALSE)</f>
        <v>#N/A</v>
      </c>
      <c r="F32" s="26" t="e">
        <f>VLOOKUP(D32,D24:K31,3,FALSE)</f>
        <v>#N/A</v>
      </c>
      <c r="G32" s="28" t="e">
        <f>VLOOKUP(D32,D24:K31,4,FALSE)</f>
        <v>#N/A</v>
      </c>
      <c r="H32" s="26" t="e">
        <f>VLOOKUP(D32,D24:K31,5,FALSE)</f>
        <v>#N/A</v>
      </c>
      <c r="I32" s="25" t="e">
        <f>VLOOKUP(D32,D24:K31,6,FALSE)</f>
        <v>#N/A</v>
      </c>
      <c r="J32" s="25" t="e">
        <f>VLOOKUP(D32,D24:K31,7,FALSE)</f>
        <v>#N/A</v>
      </c>
      <c r="K32" s="24" t="e">
        <f>VLOOKUP(D32,D24:K31,8,FALSE)</f>
        <v>#N/A</v>
      </c>
      <c r="L32" s="32" t="e">
        <f t="shared" si="1"/>
        <v>#N/A</v>
      </c>
      <c r="M32" s="32"/>
      <c r="N32" s="32"/>
      <c r="O32" s="32"/>
    </row>
    <row r="33" spans="2:11" ht="20.149999999999999" customHeight="1"/>
    <row r="34" spans="2:11" ht="20.149999999999999" customHeight="1">
      <c r="B34" s="90" t="s">
        <v>109</v>
      </c>
      <c r="C34" s="90"/>
      <c r="D34" s="90"/>
      <c r="E34" s="90"/>
      <c r="F34" s="91">
        <f>IF(C35="",0,LEN(C35))</f>
        <v>0</v>
      </c>
      <c r="G34" s="91"/>
      <c r="I34" s="76" t="s">
        <v>131</v>
      </c>
    </row>
    <row r="35" spans="2:11" ht="70" customHeight="1">
      <c r="C35" s="92"/>
      <c r="D35" s="93"/>
      <c r="E35" s="93"/>
      <c r="F35" s="93"/>
      <c r="G35" s="93"/>
      <c r="H35" s="93"/>
      <c r="I35" s="93"/>
      <c r="J35" s="93"/>
      <c r="K35" s="93"/>
    </row>
    <row r="36" spans="2:11" ht="20.149999999999999" customHeight="1"/>
    <row r="37" spans="2:11" ht="20.149999999999999" customHeight="1">
      <c r="B37" s="79"/>
      <c r="C37" s="79"/>
      <c r="D37" s="2"/>
      <c r="E37" s="77"/>
      <c r="F37" s="2"/>
      <c r="G37" s="81"/>
      <c r="H37" s="81"/>
    </row>
    <row r="38" spans="2:11" ht="5.15" customHeight="1">
      <c r="B38" s="2"/>
      <c r="C38" s="2"/>
      <c r="D38" s="2"/>
      <c r="E38" s="2"/>
    </row>
    <row r="39" spans="2:11" ht="20.149999999999999" customHeight="1">
      <c r="B39" s="79" t="s">
        <v>122</v>
      </c>
      <c r="C39" s="79"/>
      <c r="D39" s="35"/>
      <c r="E39" s="2" t="s">
        <v>129</v>
      </c>
      <c r="F39" s="80"/>
      <c r="G39" s="80"/>
      <c r="H39" s="80"/>
      <c r="I39" s="80"/>
      <c r="J39" s="75" t="s">
        <v>136</v>
      </c>
    </row>
    <row r="40" spans="2:11" ht="20.149999999999999" customHeight="1"/>
    <row r="41" spans="2:11" ht="20.149999999999999" customHeight="1"/>
    <row r="42" spans="2:11" ht="15" customHeight="1"/>
  </sheetData>
  <mergeCells count="15">
    <mergeCell ref="C1:K1"/>
    <mergeCell ref="E3:G3"/>
    <mergeCell ref="B37:C37"/>
    <mergeCell ref="B34:E34"/>
    <mergeCell ref="F34:G34"/>
    <mergeCell ref="C35:K35"/>
    <mergeCell ref="B11:B20"/>
    <mergeCell ref="B23:B32"/>
    <mergeCell ref="B39:C39"/>
    <mergeCell ref="F39:I39"/>
    <mergeCell ref="G37:H37"/>
    <mergeCell ref="D4:E4"/>
    <mergeCell ref="F4:G4"/>
    <mergeCell ref="D5:E5"/>
    <mergeCell ref="D6:E6"/>
  </mergeCells>
  <phoneticPr fontId="1"/>
  <dataValidations count="9">
    <dataValidation type="list" allowBlank="1" showInputMessage="1" showErrorMessage="1" sqref="D38" xr:uid="{00000000-0002-0000-0000-000000000000}">
      <formula1>$A$26:$A$28</formula1>
    </dataValidation>
    <dataValidation type="list" allowBlank="1" showInputMessage="1" showErrorMessage="1" sqref="F9 F11:F19 F23:F31" xr:uid="{00000000-0002-0000-0000-000001000000}">
      <formula1>$A$17:$A$18</formula1>
    </dataValidation>
    <dataValidation imeMode="halfAlpha" allowBlank="1" showInputMessage="1" showErrorMessage="1" sqref="G23:G32 I11:I20 K11:K20 I23:I32 K23:K32 G11:G20" xr:uid="{00000000-0002-0000-0000-000002000000}"/>
    <dataValidation type="list" allowBlank="1" showInputMessage="1" showErrorMessage="1" sqref="H9 H11:H19 H23:H31" xr:uid="{00000000-0002-0000-0000-000003000000}">
      <formula1>$A$21:$A$24</formula1>
    </dataValidation>
    <dataValidation type="list" allowBlank="1" showInputMessage="1" showErrorMessage="1" sqref="D4" xr:uid="{00000000-0002-0000-0000-000004000000}">
      <formula1>$A$4:$A$10</formula1>
    </dataValidation>
    <dataValidation type="list" allowBlank="1" showInputMessage="1" showErrorMessage="1" sqref="F4:G4" xr:uid="{00000000-0002-0000-0000-000005000000}">
      <formula1>$A$12:$A$14</formula1>
    </dataValidation>
    <dataValidation type="list" allowBlank="1" showInputMessage="1" showErrorMessage="1" sqref="D20" xr:uid="{00000000-0002-0000-0000-000006000000}">
      <formula1>$D$12:$D$19</formula1>
    </dataValidation>
    <dataValidation type="list" allowBlank="1" showInputMessage="1" showErrorMessage="1" sqref="D32" xr:uid="{00000000-0002-0000-0000-000007000000}">
      <formula1>$D$24:$D$31</formula1>
    </dataValidation>
    <dataValidation type="list" allowBlank="1" showInputMessage="1" showErrorMessage="1" sqref="D39" xr:uid="{00000000-0002-0000-0000-000008000000}">
      <formula1>$A$29:$A$31</formula1>
    </dataValidation>
  </dataValidations>
  <pageMargins left="0.43307086614173229" right="0.43307086614173229" top="0.74803149606299213" bottom="0.43307086614173229" header="0.31496062992125984" footer="0.31496062992125984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39"/>
  <sheetViews>
    <sheetView showGridLines="0" showZeros="0" workbookViewId="0">
      <selection activeCell="D2" sqref="D2:P2"/>
    </sheetView>
  </sheetViews>
  <sheetFormatPr defaultColWidth="9" defaultRowHeight="15" customHeight="1"/>
  <cols>
    <col min="1" max="3" width="2.08984375" style="38" customWidth="1"/>
    <col min="4" max="5" width="2.36328125" style="38" customWidth="1"/>
    <col min="6" max="6" width="3.7265625" style="38" customWidth="1"/>
    <col min="7" max="7" width="20.6328125" style="38" customWidth="1"/>
    <col min="8" max="8" width="5.08984375" style="38" customWidth="1"/>
    <col min="9" max="9" width="2.36328125" style="38" customWidth="1"/>
    <col min="10" max="10" width="9.08984375" style="38" customWidth="1"/>
    <col min="11" max="11" width="7.36328125" style="38" customWidth="1"/>
    <col min="12" max="12" width="1.6328125" style="38" customWidth="1"/>
    <col min="13" max="13" width="25.6328125" style="38" customWidth="1"/>
    <col min="14" max="14" width="4.36328125" style="38" customWidth="1"/>
    <col min="15" max="16" width="5.08984375" style="38" customWidth="1"/>
    <col min="17" max="16384" width="9" style="38"/>
  </cols>
  <sheetData>
    <row r="1" spans="1:16" ht="15" customHeight="1">
      <c r="A1" s="36"/>
      <c r="B1" s="37"/>
      <c r="I1" s="39"/>
      <c r="L1" s="109" t="s">
        <v>138</v>
      </c>
      <c r="M1" s="110"/>
      <c r="N1" s="110"/>
      <c r="O1" s="110"/>
      <c r="P1" s="111"/>
    </row>
    <row r="2" spans="1:16" ht="10" customHeight="1">
      <c r="A2" s="36"/>
      <c r="B2" s="37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</row>
    <row r="3" spans="1:16" ht="18" customHeight="1">
      <c r="A3" s="36"/>
      <c r="B3" s="37"/>
      <c r="D3" s="119" t="str">
        <f>"2025年度　"&amp;入力シート!D4&amp;" 参加登録申込書"</f>
        <v>2025年度　全日本世代交流ゲートボール大会 参加登録申込書</v>
      </c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</row>
    <row r="4" spans="1:16" ht="10" customHeight="1">
      <c r="A4" s="36"/>
      <c r="B4" s="37"/>
      <c r="D4" s="40"/>
      <c r="L4" s="41"/>
      <c r="P4" s="42"/>
    </row>
    <row r="5" spans="1:16" ht="30" customHeight="1">
      <c r="A5" s="36"/>
      <c r="B5" s="37"/>
      <c r="H5" s="43"/>
      <c r="I5" s="43"/>
      <c r="J5" s="44"/>
      <c r="K5" s="44"/>
      <c r="L5" s="45" t="s">
        <v>4</v>
      </c>
      <c r="M5" s="148" t="str">
        <f>VLOOKUP(入力シート!D3,加盟団体番号!A:B,2,FALSE)</f>
        <v>オリパラ県ゲートボール連合</v>
      </c>
      <c r="N5" s="148"/>
      <c r="O5" s="148"/>
      <c r="P5" s="148"/>
    </row>
    <row r="6" spans="1:16" s="48" customFormat="1" ht="30" customHeight="1">
      <c r="A6" s="46"/>
      <c r="B6" s="47"/>
      <c r="D6" s="120"/>
      <c r="E6" s="120"/>
      <c r="F6" s="120"/>
      <c r="G6" s="78"/>
      <c r="H6" s="50"/>
      <c r="I6" s="50"/>
      <c r="J6" s="50"/>
      <c r="K6" s="50"/>
      <c r="L6" s="50"/>
      <c r="M6" s="172" t="s">
        <v>127</v>
      </c>
      <c r="N6" s="172"/>
      <c r="O6" s="172"/>
      <c r="P6" s="172"/>
    </row>
    <row r="7" spans="1:16" ht="21" customHeight="1">
      <c r="A7" s="36"/>
      <c r="B7" s="37"/>
      <c r="D7" s="121" t="s">
        <v>117</v>
      </c>
      <c r="E7" s="122"/>
      <c r="F7" s="123"/>
      <c r="G7" s="124">
        <f>入力シート!D6</f>
        <v>0</v>
      </c>
      <c r="H7" s="128"/>
      <c r="I7" s="128"/>
      <c r="J7" s="125"/>
      <c r="K7" s="121" t="s">
        <v>1</v>
      </c>
      <c r="L7" s="123"/>
      <c r="M7" s="124" t="e">
        <f>VLOOKUP(K8,入力シート!C11:L20,3,FALSE)</f>
        <v>#N/A</v>
      </c>
      <c r="N7" s="125"/>
      <c r="O7" s="51" t="s">
        <v>6</v>
      </c>
      <c r="P7" s="51" t="s">
        <v>13</v>
      </c>
    </row>
    <row r="8" spans="1:16" ht="40" customHeight="1">
      <c r="A8" s="36"/>
      <c r="B8" s="37"/>
      <c r="D8" s="149" t="s">
        <v>2</v>
      </c>
      <c r="E8" s="150"/>
      <c r="F8" s="151"/>
      <c r="G8" s="152">
        <f>入力シート!D5</f>
        <v>0</v>
      </c>
      <c r="H8" s="153"/>
      <c r="I8" s="153"/>
      <c r="J8" s="154"/>
      <c r="K8" s="165" t="str">
        <f>IF(入力シート!D11="","代表者（＊）","監督")</f>
        <v>代表者（＊）</v>
      </c>
      <c r="L8" s="166"/>
      <c r="M8" s="152">
        <f>VLOOKUP(K8,入力シート!C11:L20,2,FALSE)</f>
        <v>0</v>
      </c>
      <c r="N8" s="154"/>
      <c r="O8" s="52" t="e">
        <f>VLOOKUP(K8,入力シート!C11:L20,4,FALSE)</f>
        <v>#N/A</v>
      </c>
      <c r="P8" s="53" t="e">
        <f>VLOOKUP(K8,入力シート!C11:L20,6,FALSE)</f>
        <v>#N/A</v>
      </c>
    </row>
    <row r="9" spans="1:16" ht="25" customHeight="1">
      <c r="A9" s="36"/>
      <c r="B9" s="37"/>
      <c r="D9" s="146" t="s">
        <v>8</v>
      </c>
      <c r="E9" s="54" t="s">
        <v>3</v>
      </c>
      <c r="F9" s="132" t="e">
        <f>VLOOKUP(K8,入力シート!C11:L20,7,FALSE)</f>
        <v>#N/A</v>
      </c>
      <c r="G9" s="132"/>
      <c r="H9" s="132"/>
      <c r="I9" s="132"/>
      <c r="J9" s="133"/>
      <c r="K9" s="126" t="s">
        <v>5</v>
      </c>
      <c r="L9" s="129"/>
      <c r="M9" s="55" t="e">
        <f>VLOOKUP(K8,入力シート!C11:L20,5,FALSE)</f>
        <v>#N/A</v>
      </c>
      <c r="N9" s="130" t="e">
        <f>VLOOKUP(K8,入力シート!C11:L20,10,FALSE)</f>
        <v>#N/A</v>
      </c>
      <c r="O9" s="131"/>
      <c r="P9" s="49" t="s">
        <v>7</v>
      </c>
    </row>
    <row r="10" spans="1:16" ht="25" customHeight="1">
      <c r="A10" s="36"/>
      <c r="B10" s="37"/>
      <c r="D10" s="147"/>
      <c r="E10" s="56"/>
      <c r="F10" s="115" t="e">
        <f>VLOOKUP(K8,入力シート!C11:L20,8,FALSE)</f>
        <v>#N/A</v>
      </c>
      <c r="G10" s="116"/>
      <c r="H10" s="116"/>
      <c r="I10" s="116"/>
      <c r="J10" s="117"/>
      <c r="K10" s="126" t="s">
        <v>114</v>
      </c>
      <c r="L10" s="127"/>
      <c r="M10" s="134" t="e">
        <f>VLOOKUP(K8,入力シート!C11:L20,9,FALSE)</f>
        <v>#N/A</v>
      </c>
      <c r="N10" s="135"/>
      <c r="O10" s="135"/>
      <c r="P10" s="136"/>
    </row>
    <row r="11" spans="1:16" ht="15" customHeight="1">
      <c r="A11" s="47"/>
      <c r="B11" s="47"/>
    </row>
    <row r="12" spans="1:16" ht="12" customHeight="1">
      <c r="A12" s="47"/>
      <c r="B12" s="47"/>
      <c r="D12" s="139" t="s">
        <v>118</v>
      </c>
      <c r="E12" s="140"/>
      <c r="F12" s="140"/>
      <c r="G12" s="141"/>
      <c r="H12" s="163" t="s">
        <v>119</v>
      </c>
      <c r="I12" s="157" t="s">
        <v>115</v>
      </c>
      <c r="J12" s="158"/>
      <c r="K12" s="158"/>
      <c r="L12" s="158"/>
      <c r="M12" s="158"/>
      <c r="N12" s="159"/>
      <c r="O12" s="146" t="s">
        <v>10</v>
      </c>
      <c r="P12" s="98" t="s">
        <v>9</v>
      </c>
    </row>
    <row r="13" spans="1:16" ht="24" customHeight="1">
      <c r="A13" s="47"/>
      <c r="B13" s="47"/>
      <c r="D13" s="167" t="s">
        <v>14</v>
      </c>
      <c r="E13" s="168"/>
      <c r="F13" s="168"/>
      <c r="G13" s="169"/>
      <c r="H13" s="164"/>
      <c r="I13" s="160"/>
      <c r="J13" s="161"/>
      <c r="K13" s="161"/>
      <c r="L13" s="161"/>
      <c r="M13" s="161"/>
      <c r="N13" s="162"/>
      <c r="O13" s="147"/>
      <c r="P13" s="100"/>
    </row>
    <row r="14" spans="1:16" ht="3" customHeight="1">
      <c r="A14" s="47"/>
      <c r="B14" s="47"/>
      <c r="D14" s="57"/>
      <c r="E14" s="57"/>
      <c r="F14" s="58"/>
      <c r="G14" s="58"/>
      <c r="H14" s="57"/>
      <c r="I14" s="58"/>
      <c r="J14" s="58"/>
      <c r="K14" s="58"/>
      <c r="L14" s="58"/>
      <c r="M14" s="58"/>
      <c r="N14" s="58"/>
      <c r="O14" s="57"/>
      <c r="P14" s="57"/>
    </row>
    <row r="15" spans="1:16" ht="20.149999999999999" customHeight="1">
      <c r="A15" s="47"/>
      <c r="B15" s="47"/>
      <c r="D15" s="97" t="s">
        <v>12</v>
      </c>
      <c r="E15" s="98"/>
      <c r="F15" s="124">
        <f>入力シート!E12</f>
        <v>0</v>
      </c>
      <c r="G15" s="125"/>
      <c r="H15" s="112">
        <f>入力シート!F12</f>
        <v>0</v>
      </c>
      <c r="I15" s="59" t="s">
        <v>0</v>
      </c>
      <c r="J15" s="60">
        <f>入力シート!I12</f>
        <v>0</v>
      </c>
      <c r="K15" s="137">
        <f>入力シート!J12</f>
        <v>0</v>
      </c>
      <c r="L15" s="137"/>
      <c r="M15" s="137"/>
      <c r="N15" s="138"/>
      <c r="O15" s="155" t="str">
        <f>入力シート!L12</f>
        <v/>
      </c>
      <c r="P15" s="142">
        <f>入力シート!H12</f>
        <v>0</v>
      </c>
    </row>
    <row r="16" spans="1:16" ht="30" customHeight="1">
      <c r="A16" s="47"/>
      <c r="B16" s="47"/>
      <c r="D16" s="99"/>
      <c r="E16" s="100"/>
      <c r="F16" s="104">
        <f>入力シート!D12</f>
        <v>0</v>
      </c>
      <c r="G16" s="105"/>
      <c r="H16" s="113"/>
      <c r="I16" s="61" t="s">
        <v>11</v>
      </c>
      <c r="J16" s="114">
        <f>入力シート!K12</f>
        <v>0</v>
      </c>
      <c r="K16" s="114"/>
      <c r="L16" s="114"/>
      <c r="M16" s="62">
        <f>入力シート!G12</f>
        <v>0</v>
      </c>
      <c r="N16" s="63" t="s">
        <v>116</v>
      </c>
      <c r="O16" s="156"/>
      <c r="P16" s="143"/>
    </row>
    <row r="17" spans="1:16" ht="20.149999999999999" customHeight="1">
      <c r="A17" s="47"/>
      <c r="B17" s="47"/>
      <c r="D17" s="97" t="s">
        <v>12</v>
      </c>
      <c r="E17" s="98"/>
      <c r="F17" s="124">
        <f>入力シート!E13</f>
        <v>0</v>
      </c>
      <c r="G17" s="125"/>
      <c r="H17" s="112">
        <f>入力シート!F13</f>
        <v>0</v>
      </c>
      <c r="I17" s="59" t="s">
        <v>0</v>
      </c>
      <c r="J17" s="64">
        <f>入力シート!I13</f>
        <v>0</v>
      </c>
      <c r="K17" s="144">
        <f>入力シート!J13</f>
        <v>0</v>
      </c>
      <c r="L17" s="144"/>
      <c r="M17" s="144"/>
      <c r="N17" s="145"/>
      <c r="O17" s="107" t="str">
        <f>入力シート!L13</f>
        <v/>
      </c>
      <c r="P17" s="95">
        <f>入力シート!H13</f>
        <v>0</v>
      </c>
    </row>
    <row r="18" spans="1:16" ht="30" customHeight="1">
      <c r="A18" s="47"/>
      <c r="B18" s="47"/>
      <c r="D18" s="99"/>
      <c r="E18" s="100"/>
      <c r="F18" s="104">
        <f>入力シート!D13</f>
        <v>0</v>
      </c>
      <c r="G18" s="105"/>
      <c r="H18" s="113"/>
      <c r="I18" s="61" t="s">
        <v>11</v>
      </c>
      <c r="J18" s="106">
        <f>入力シート!K13</f>
        <v>0</v>
      </c>
      <c r="K18" s="106"/>
      <c r="L18" s="106"/>
      <c r="M18" s="65">
        <f>入力シート!G13</f>
        <v>0</v>
      </c>
      <c r="N18" s="63" t="s">
        <v>116</v>
      </c>
      <c r="O18" s="108"/>
      <c r="P18" s="96"/>
    </row>
    <row r="19" spans="1:16" ht="20.149999999999999" customHeight="1">
      <c r="A19" s="47"/>
      <c r="B19" s="47"/>
      <c r="D19" s="97" t="s">
        <v>12</v>
      </c>
      <c r="E19" s="98"/>
      <c r="F19" s="124">
        <f>入力シート!E14</f>
        <v>0</v>
      </c>
      <c r="G19" s="125"/>
      <c r="H19" s="112">
        <f>入力シート!F14</f>
        <v>0</v>
      </c>
      <c r="I19" s="59" t="s">
        <v>0</v>
      </c>
      <c r="J19" s="64">
        <f>入力シート!I14</f>
        <v>0</v>
      </c>
      <c r="K19" s="101">
        <f>入力シート!J14</f>
        <v>0</v>
      </c>
      <c r="L19" s="102"/>
      <c r="M19" s="102"/>
      <c r="N19" s="103"/>
      <c r="O19" s="107" t="str">
        <f>入力シート!L14</f>
        <v/>
      </c>
      <c r="P19" s="95">
        <f>入力シート!H14</f>
        <v>0</v>
      </c>
    </row>
    <row r="20" spans="1:16" ht="30" customHeight="1">
      <c r="A20" s="47"/>
      <c r="B20" s="47"/>
      <c r="D20" s="99"/>
      <c r="E20" s="100"/>
      <c r="F20" s="104">
        <f>入力シート!D14</f>
        <v>0</v>
      </c>
      <c r="G20" s="105"/>
      <c r="H20" s="113"/>
      <c r="I20" s="61" t="s">
        <v>11</v>
      </c>
      <c r="J20" s="106">
        <f>入力シート!K14</f>
        <v>0</v>
      </c>
      <c r="K20" s="106"/>
      <c r="L20" s="106"/>
      <c r="M20" s="65">
        <f>入力シート!G14</f>
        <v>0</v>
      </c>
      <c r="N20" s="63" t="s">
        <v>116</v>
      </c>
      <c r="O20" s="108"/>
      <c r="P20" s="96"/>
    </row>
    <row r="21" spans="1:16" ht="20.149999999999999" customHeight="1">
      <c r="A21" s="47"/>
      <c r="B21" s="47"/>
      <c r="D21" s="97" t="s">
        <v>12</v>
      </c>
      <c r="E21" s="98"/>
      <c r="F21" s="124">
        <f>入力シート!E15</f>
        <v>0</v>
      </c>
      <c r="G21" s="125"/>
      <c r="H21" s="112">
        <f>入力シート!F15</f>
        <v>0</v>
      </c>
      <c r="I21" s="59" t="s">
        <v>0</v>
      </c>
      <c r="J21" s="64">
        <f>入力シート!I15</f>
        <v>0</v>
      </c>
      <c r="K21" s="101">
        <f>入力シート!J15</f>
        <v>0</v>
      </c>
      <c r="L21" s="102"/>
      <c r="M21" s="102"/>
      <c r="N21" s="103"/>
      <c r="O21" s="107" t="str">
        <f>入力シート!L15</f>
        <v/>
      </c>
      <c r="P21" s="95">
        <f>入力シート!H15</f>
        <v>0</v>
      </c>
    </row>
    <row r="22" spans="1:16" ht="30" customHeight="1">
      <c r="A22" s="47"/>
      <c r="B22" s="47"/>
      <c r="D22" s="99"/>
      <c r="E22" s="100"/>
      <c r="F22" s="104">
        <f>入力シート!D15</f>
        <v>0</v>
      </c>
      <c r="G22" s="105"/>
      <c r="H22" s="113"/>
      <c r="I22" s="61" t="s">
        <v>11</v>
      </c>
      <c r="J22" s="106">
        <f>入力シート!K15</f>
        <v>0</v>
      </c>
      <c r="K22" s="106"/>
      <c r="L22" s="106"/>
      <c r="M22" s="65">
        <f>入力シート!G15</f>
        <v>0</v>
      </c>
      <c r="N22" s="63" t="s">
        <v>116</v>
      </c>
      <c r="O22" s="108"/>
      <c r="P22" s="96"/>
    </row>
    <row r="23" spans="1:16" ht="20.149999999999999" customHeight="1">
      <c r="A23" s="47"/>
      <c r="B23" s="47"/>
      <c r="D23" s="97" t="s">
        <v>12</v>
      </c>
      <c r="E23" s="98"/>
      <c r="F23" s="124">
        <f>入力シート!E16</f>
        <v>0</v>
      </c>
      <c r="G23" s="125"/>
      <c r="H23" s="112">
        <f>入力シート!F16</f>
        <v>0</v>
      </c>
      <c r="I23" s="59" t="s">
        <v>0</v>
      </c>
      <c r="J23" s="64">
        <f>入力シート!I16</f>
        <v>0</v>
      </c>
      <c r="K23" s="101">
        <f>入力シート!J16</f>
        <v>0</v>
      </c>
      <c r="L23" s="102"/>
      <c r="M23" s="102"/>
      <c r="N23" s="103"/>
      <c r="O23" s="107" t="str">
        <f>入力シート!L16</f>
        <v/>
      </c>
      <c r="P23" s="95">
        <f>入力シート!H16</f>
        <v>0</v>
      </c>
    </row>
    <row r="24" spans="1:16" ht="30" customHeight="1">
      <c r="A24" s="47"/>
      <c r="B24" s="47"/>
      <c r="D24" s="99"/>
      <c r="E24" s="100"/>
      <c r="F24" s="104">
        <f>入力シート!D16</f>
        <v>0</v>
      </c>
      <c r="G24" s="105"/>
      <c r="H24" s="113"/>
      <c r="I24" s="61" t="s">
        <v>11</v>
      </c>
      <c r="J24" s="106">
        <f>入力シート!K16</f>
        <v>0</v>
      </c>
      <c r="K24" s="106"/>
      <c r="L24" s="106"/>
      <c r="M24" s="65">
        <f>入力シート!G16</f>
        <v>0</v>
      </c>
      <c r="N24" s="63" t="s">
        <v>116</v>
      </c>
      <c r="O24" s="108"/>
      <c r="P24" s="96"/>
    </row>
    <row r="25" spans="1:16" ht="20.149999999999999" customHeight="1">
      <c r="A25" s="47"/>
      <c r="B25" s="47"/>
      <c r="D25" s="97" t="s">
        <v>12</v>
      </c>
      <c r="E25" s="98"/>
      <c r="F25" s="124">
        <f>入力シート!E17</f>
        <v>0</v>
      </c>
      <c r="G25" s="125"/>
      <c r="H25" s="112">
        <f>入力シート!F17</f>
        <v>0</v>
      </c>
      <c r="I25" s="59" t="s">
        <v>0</v>
      </c>
      <c r="J25" s="64">
        <f>入力シート!I17</f>
        <v>0</v>
      </c>
      <c r="K25" s="101">
        <f>入力シート!J17</f>
        <v>0</v>
      </c>
      <c r="L25" s="102"/>
      <c r="M25" s="102"/>
      <c r="N25" s="103"/>
      <c r="O25" s="107" t="str">
        <f>入力シート!L17</f>
        <v/>
      </c>
      <c r="P25" s="95">
        <f>入力シート!H17</f>
        <v>0</v>
      </c>
    </row>
    <row r="26" spans="1:16" ht="30" customHeight="1">
      <c r="A26" s="47"/>
      <c r="B26" s="47"/>
      <c r="D26" s="99"/>
      <c r="E26" s="100"/>
      <c r="F26" s="104">
        <f>入力シート!D17</f>
        <v>0</v>
      </c>
      <c r="G26" s="105"/>
      <c r="H26" s="113"/>
      <c r="I26" s="61" t="s">
        <v>11</v>
      </c>
      <c r="J26" s="106">
        <f>入力シート!K17</f>
        <v>0</v>
      </c>
      <c r="K26" s="106"/>
      <c r="L26" s="106"/>
      <c r="M26" s="65">
        <f>入力シート!G17</f>
        <v>0</v>
      </c>
      <c r="N26" s="63" t="s">
        <v>116</v>
      </c>
      <c r="O26" s="108"/>
      <c r="P26" s="96"/>
    </row>
    <row r="27" spans="1:16" ht="20.149999999999999" customHeight="1">
      <c r="A27" s="47"/>
      <c r="B27" s="47"/>
      <c r="D27" s="97" t="s">
        <v>12</v>
      </c>
      <c r="E27" s="98"/>
      <c r="F27" s="124">
        <f>入力シート!E18</f>
        <v>0</v>
      </c>
      <c r="G27" s="125"/>
      <c r="H27" s="112">
        <f>入力シート!F18</f>
        <v>0</v>
      </c>
      <c r="I27" s="59" t="s">
        <v>0</v>
      </c>
      <c r="J27" s="64">
        <f>入力シート!I18</f>
        <v>0</v>
      </c>
      <c r="K27" s="101">
        <f>入力シート!J18</f>
        <v>0</v>
      </c>
      <c r="L27" s="102"/>
      <c r="M27" s="102"/>
      <c r="N27" s="103"/>
      <c r="O27" s="107" t="str">
        <f>入力シート!L18</f>
        <v/>
      </c>
      <c r="P27" s="95">
        <f>入力シート!H18</f>
        <v>0</v>
      </c>
    </row>
    <row r="28" spans="1:16" ht="30" customHeight="1">
      <c r="A28" s="47"/>
      <c r="B28" s="47"/>
      <c r="D28" s="99"/>
      <c r="E28" s="100"/>
      <c r="F28" s="104">
        <f>入力シート!D18</f>
        <v>0</v>
      </c>
      <c r="G28" s="105"/>
      <c r="H28" s="113"/>
      <c r="I28" s="61" t="s">
        <v>11</v>
      </c>
      <c r="J28" s="106">
        <f>入力シート!K18</f>
        <v>0</v>
      </c>
      <c r="K28" s="106"/>
      <c r="L28" s="106"/>
      <c r="M28" s="65">
        <f>入力シート!G18</f>
        <v>0</v>
      </c>
      <c r="N28" s="63" t="s">
        <v>116</v>
      </c>
      <c r="O28" s="108"/>
      <c r="P28" s="96"/>
    </row>
    <row r="29" spans="1:16" ht="20.149999999999999" customHeight="1">
      <c r="A29" s="47"/>
      <c r="B29" s="47"/>
      <c r="D29" s="97" t="s">
        <v>12</v>
      </c>
      <c r="E29" s="98"/>
      <c r="F29" s="124">
        <f>入力シート!E19</f>
        <v>0</v>
      </c>
      <c r="G29" s="125"/>
      <c r="H29" s="112">
        <f>入力シート!F19</f>
        <v>0</v>
      </c>
      <c r="I29" s="59" t="s">
        <v>0</v>
      </c>
      <c r="J29" s="64">
        <f>入力シート!I19</f>
        <v>0</v>
      </c>
      <c r="K29" s="101">
        <f>入力シート!J19</f>
        <v>0</v>
      </c>
      <c r="L29" s="102"/>
      <c r="M29" s="102"/>
      <c r="N29" s="103"/>
      <c r="O29" s="107" t="str">
        <f>入力シート!L19</f>
        <v/>
      </c>
      <c r="P29" s="95">
        <f>入力シート!H19</f>
        <v>0</v>
      </c>
    </row>
    <row r="30" spans="1:16" ht="30" customHeight="1">
      <c r="A30" s="47"/>
      <c r="B30" s="47"/>
      <c r="D30" s="99"/>
      <c r="E30" s="100"/>
      <c r="F30" s="104">
        <f>入力シート!D19</f>
        <v>0</v>
      </c>
      <c r="G30" s="105"/>
      <c r="H30" s="113"/>
      <c r="I30" s="61" t="s">
        <v>11</v>
      </c>
      <c r="J30" s="106">
        <f>入力シート!K19</f>
        <v>0</v>
      </c>
      <c r="K30" s="106"/>
      <c r="L30" s="106"/>
      <c r="M30" s="65">
        <f>入力シート!G19</f>
        <v>0</v>
      </c>
      <c r="N30" s="63" t="s">
        <v>116</v>
      </c>
      <c r="O30" s="108"/>
      <c r="P30" s="96"/>
    </row>
    <row r="31" spans="1:16" ht="10" customHeight="1">
      <c r="A31" s="36"/>
      <c r="B31" s="37"/>
    </row>
    <row r="32" spans="1:16" s="67" customFormat="1" ht="30" customHeight="1">
      <c r="A32" s="66"/>
      <c r="B32" s="66"/>
      <c r="D32" s="179" t="str">
        <f>"監督 "&amp;入力シート!N11&amp;" 名　"&amp;"競技者 "&amp;入力シート!N12&amp;" 名　"&amp;"　計 "&amp;SUM(入力シート!N11:N12)&amp;" 名"</f>
        <v>監督 0 名　競技者 0 名　　計 0 名</v>
      </c>
      <c r="E32" s="180"/>
      <c r="F32" s="180"/>
      <c r="G32" s="180"/>
      <c r="H32" s="180"/>
      <c r="I32" s="181" t="s">
        <v>112</v>
      </c>
      <c r="J32" s="180"/>
      <c r="K32" s="181" t="e">
        <f>入力シート!N13</f>
        <v>#DIV/0!</v>
      </c>
      <c r="L32" s="182"/>
      <c r="M32" s="180" t="str">
        <f>"最高年齢　"&amp;入力シート!N14&amp;" 歳 ／　最少年齢　"&amp;入力シート!N15&amp;" 歳"</f>
        <v>最高年齢　0 歳 ／　最少年齢　0 歳</v>
      </c>
      <c r="N32" s="177"/>
      <c r="O32" s="177"/>
      <c r="P32" s="127"/>
    </row>
    <row r="33" spans="1:16" s="67" customFormat="1" ht="15" customHeight="1">
      <c r="A33" s="66"/>
      <c r="B33" s="66"/>
      <c r="D33" s="68"/>
      <c r="E33" s="68"/>
      <c r="F33" s="68"/>
      <c r="G33" s="68"/>
      <c r="H33" s="68"/>
      <c r="I33" s="69"/>
      <c r="J33" s="68"/>
      <c r="K33" s="69"/>
      <c r="L33" s="70"/>
      <c r="M33" s="68"/>
      <c r="N33" s="71"/>
      <c r="O33" s="71"/>
      <c r="P33" s="71"/>
    </row>
    <row r="34" spans="1:16" ht="15" customHeight="1">
      <c r="D34" s="72"/>
      <c r="E34" s="72"/>
      <c r="F34" s="72"/>
      <c r="G34" s="72"/>
      <c r="H34" s="72"/>
      <c r="I34" s="72"/>
      <c r="J34" s="72"/>
      <c r="K34" s="72"/>
      <c r="L34" s="72"/>
      <c r="M34" s="72"/>
      <c r="N34" s="72"/>
      <c r="O34" s="72"/>
      <c r="P34" s="72"/>
    </row>
    <row r="35" spans="1:16" ht="80.150000000000006" customHeight="1">
      <c r="D35" s="186" t="s">
        <v>125</v>
      </c>
      <c r="E35" s="187"/>
      <c r="F35" s="183">
        <f>入力シート!C35</f>
        <v>0</v>
      </c>
      <c r="G35" s="184"/>
      <c r="H35" s="184"/>
      <c r="I35" s="184"/>
      <c r="J35" s="184"/>
      <c r="K35" s="184"/>
      <c r="L35" s="184"/>
      <c r="M35" s="184"/>
      <c r="N35" s="184"/>
      <c r="O35" s="184"/>
      <c r="P35" s="185"/>
    </row>
    <row r="36" spans="1:16" ht="10" customHeight="1"/>
    <row r="37" spans="1:16" ht="10" customHeight="1"/>
    <row r="38" spans="1:16" s="67" customFormat="1" ht="30" customHeight="1">
      <c r="A38" s="66"/>
      <c r="B38" s="66"/>
      <c r="D38" s="170" t="s">
        <v>126</v>
      </c>
      <c r="E38" s="171"/>
      <c r="F38" s="73"/>
      <c r="G38" s="73">
        <f>入力シート!D39</f>
        <v>0</v>
      </c>
      <c r="H38" s="176" t="s">
        <v>128</v>
      </c>
      <c r="I38" s="177"/>
      <c r="J38" s="178"/>
      <c r="K38" s="173">
        <f>入力シート!F39</f>
        <v>0</v>
      </c>
      <c r="L38" s="174"/>
      <c r="M38" s="174"/>
      <c r="N38" s="174"/>
      <c r="O38" s="174"/>
      <c r="P38" s="175"/>
    </row>
    <row r="39" spans="1:16" ht="10" customHeight="1"/>
  </sheetData>
  <mergeCells count="100">
    <mergeCell ref="M32:P32"/>
    <mergeCell ref="F35:P35"/>
    <mergeCell ref="D35:E35"/>
    <mergeCell ref="P29:P30"/>
    <mergeCell ref="F30:G30"/>
    <mergeCell ref="J30:L30"/>
    <mergeCell ref="O29:O30"/>
    <mergeCell ref="D38:E38"/>
    <mergeCell ref="M6:P6"/>
    <mergeCell ref="K38:P38"/>
    <mergeCell ref="H38:J38"/>
    <mergeCell ref="D32:H32"/>
    <mergeCell ref="I32:J32"/>
    <mergeCell ref="K32:L32"/>
    <mergeCell ref="F27:G27"/>
    <mergeCell ref="H27:H28"/>
    <mergeCell ref="K27:N27"/>
    <mergeCell ref="O27:O28"/>
    <mergeCell ref="O23:O24"/>
    <mergeCell ref="D29:E30"/>
    <mergeCell ref="F29:G29"/>
    <mergeCell ref="H29:H30"/>
    <mergeCell ref="K29:N29"/>
    <mergeCell ref="F26:G26"/>
    <mergeCell ref="P27:P28"/>
    <mergeCell ref="F28:G28"/>
    <mergeCell ref="J28:L28"/>
    <mergeCell ref="D25:E26"/>
    <mergeCell ref="F25:G25"/>
    <mergeCell ref="H25:H26"/>
    <mergeCell ref="K25:N25"/>
    <mergeCell ref="O25:O26"/>
    <mergeCell ref="P25:P26"/>
    <mergeCell ref="D27:E28"/>
    <mergeCell ref="J26:L26"/>
    <mergeCell ref="M5:P5"/>
    <mergeCell ref="D8:F8"/>
    <mergeCell ref="G8:J8"/>
    <mergeCell ref="D17:E18"/>
    <mergeCell ref="F17:G17"/>
    <mergeCell ref="O12:O13"/>
    <mergeCell ref="O15:O16"/>
    <mergeCell ref="I12:N13"/>
    <mergeCell ref="O17:O18"/>
    <mergeCell ref="P12:P13"/>
    <mergeCell ref="F18:G18"/>
    <mergeCell ref="J18:L18"/>
    <mergeCell ref="H12:H13"/>
    <mergeCell ref="M8:N8"/>
    <mergeCell ref="K8:L8"/>
    <mergeCell ref="D13:G13"/>
    <mergeCell ref="P23:P24"/>
    <mergeCell ref="F24:G24"/>
    <mergeCell ref="J24:L24"/>
    <mergeCell ref="D21:E22"/>
    <mergeCell ref="F21:G21"/>
    <mergeCell ref="F22:G22"/>
    <mergeCell ref="J22:L22"/>
    <mergeCell ref="D23:E24"/>
    <mergeCell ref="F23:G23"/>
    <mergeCell ref="H23:H24"/>
    <mergeCell ref="K23:N23"/>
    <mergeCell ref="N9:O9"/>
    <mergeCell ref="F9:J9"/>
    <mergeCell ref="M10:P10"/>
    <mergeCell ref="K15:N15"/>
    <mergeCell ref="H21:H22"/>
    <mergeCell ref="K21:N21"/>
    <mergeCell ref="O21:O22"/>
    <mergeCell ref="P21:P22"/>
    <mergeCell ref="D12:G12"/>
    <mergeCell ref="P15:P16"/>
    <mergeCell ref="H17:H18"/>
    <mergeCell ref="K17:N17"/>
    <mergeCell ref="F19:G19"/>
    <mergeCell ref="H19:H20"/>
    <mergeCell ref="D9:D10"/>
    <mergeCell ref="P17:P18"/>
    <mergeCell ref="L1:P1"/>
    <mergeCell ref="H15:H16"/>
    <mergeCell ref="J16:L16"/>
    <mergeCell ref="F10:J10"/>
    <mergeCell ref="D2:P2"/>
    <mergeCell ref="D3:P3"/>
    <mergeCell ref="D6:F6"/>
    <mergeCell ref="D7:F7"/>
    <mergeCell ref="D15:E16"/>
    <mergeCell ref="M7:N7"/>
    <mergeCell ref="K10:L10"/>
    <mergeCell ref="G7:J7"/>
    <mergeCell ref="K7:L7"/>
    <mergeCell ref="K9:L9"/>
    <mergeCell ref="F16:G16"/>
    <mergeCell ref="F15:G15"/>
    <mergeCell ref="P19:P20"/>
    <mergeCell ref="D19:E20"/>
    <mergeCell ref="K19:N19"/>
    <mergeCell ref="F20:G20"/>
    <mergeCell ref="J20:L20"/>
    <mergeCell ref="O19:O20"/>
  </mergeCells>
  <phoneticPr fontId="1"/>
  <printOptions horizontalCentered="1"/>
  <pageMargins left="0.35433070866141736" right="0.39370078740157483" top="0.59055118110236227" bottom="0.39370078740157483" header="0.19685039370078741" footer="0.19685039370078741"/>
  <pageSetup paperSize="9" scale="9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1"/>
  </sheetPr>
  <dimension ref="A1:P39"/>
  <sheetViews>
    <sheetView showGridLines="0" showZeros="0" topLeftCell="A25" workbookViewId="0">
      <selection activeCell="R18" sqref="R18"/>
    </sheetView>
  </sheetViews>
  <sheetFormatPr defaultColWidth="9" defaultRowHeight="15" customHeight="1"/>
  <cols>
    <col min="1" max="3" width="2.08984375" style="38" customWidth="1"/>
    <col min="4" max="5" width="2.36328125" style="38" customWidth="1"/>
    <col min="6" max="6" width="3.7265625" style="38" customWidth="1"/>
    <col min="7" max="7" width="20.6328125" style="38" customWidth="1"/>
    <col min="8" max="8" width="5.08984375" style="38" customWidth="1"/>
    <col min="9" max="9" width="2.36328125" style="38" customWidth="1"/>
    <col min="10" max="10" width="9.08984375" style="38" customWidth="1"/>
    <col min="11" max="11" width="7.36328125" style="38" customWidth="1"/>
    <col min="12" max="12" width="1.6328125" style="38" customWidth="1"/>
    <col min="13" max="13" width="25.6328125" style="38" customWidth="1"/>
    <col min="14" max="14" width="4.36328125" style="38" customWidth="1"/>
    <col min="15" max="16" width="5.08984375" style="38" customWidth="1"/>
    <col min="17" max="16384" width="9" style="38"/>
  </cols>
  <sheetData>
    <row r="1" spans="1:16" ht="15" customHeight="1">
      <c r="A1" s="36"/>
      <c r="B1" s="37"/>
      <c r="I1" s="39"/>
      <c r="L1" s="109" t="s">
        <v>139</v>
      </c>
      <c r="M1" s="110"/>
      <c r="N1" s="110"/>
      <c r="O1" s="110"/>
      <c r="P1" s="111"/>
    </row>
    <row r="2" spans="1:16" ht="10" customHeight="1">
      <c r="A2" s="36"/>
      <c r="B2" s="37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</row>
    <row r="3" spans="1:16" ht="18" customHeight="1">
      <c r="A3" s="36"/>
      <c r="B3" s="37"/>
      <c r="D3" s="119" t="str">
        <f>"2025年度　"&amp;入力シート!D4&amp;" 参加登録申込書 （変更届）"</f>
        <v>2025年度　全日本世代交流ゲートボール大会 参加登録申込書 （変更届）</v>
      </c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</row>
    <row r="4" spans="1:16" ht="10" customHeight="1">
      <c r="A4" s="36"/>
      <c r="B4" s="37"/>
      <c r="D4" s="40"/>
      <c r="L4" s="41"/>
      <c r="P4" s="42"/>
    </row>
    <row r="5" spans="1:16" ht="30" customHeight="1">
      <c r="A5" s="36"/>
      <c r="B5" s="37"/>
      <c r="H5" s="43"/>
      <c r="I5" s="43"/>
      <c r="J5" s="44"/>
      <c r="K5" s="44"/>
      <c r="L5" s="45" t="s">
        <v>4</v>
      </c>
      <c r="M5" s="148" t="str">
        <f>VLOOKUP(入力シート!D3,加盟団体番号!A:B,2,FALSE)</f>
        <v>オリパラ県ゲートボール連合</v>
      </c>
      <c r="N5" s="148"/>
      <c r="O5" s="148"/>
      <c r="P5" s="148"/>
    </row>
    <row r="6" spans="1:16" s="48" customFormat="1" ht="30" customHeight="1">
      <c r="A6" s="46"/>
      <c r="B6" s="47"/>
      <c r="D6" s="120"/>
      <c r="E6" s="120"/>
      <c r="F6" s="120"/>
      <c r="G6" s="78"/>
      <c r="H6" s="50"/>
      <c r="I6" s="50"/>
      <c r="J6" s="50"/>
      <c r="K6" s="50"/>
      <c r="L6" s="50"/>
      <c r="M6" s="172" t="s">
        <v>127</v>
      </c>
      <c r="N6" s="172"/>
      <c r="O6" s="172"/>
      <c r="P6" s="172"/>
    </row>
    <row r="7" spans="1:16" ht="21" customHeight="1">
      <c r="A7" s="36"/>
      <c r="B7" s="37"/>
      <c r="D7" s="121" t="s">
        <v>117</v>
      </c>
      <c r="E7" s="122"/>
      <c r="F7" s="123"/>
      <c r="G7" s="124">
        <f>入力シート!D6</f>
        <v>0</v>
      </c>
      <c r="H7" s="128"/>
      <c r="I7" s="128"/>
      <c r="J7" s="125"/>
      <c r="K7" s="121" t="s">
        <v>1</v>
      </c>
      <c r="L7" s="123"/>
      <c r="M7" s="124" t="e">
        <f>VLOOKUP(K8,入力シート!C23:L32,3,FALSE)</f>
        <v>#N/A</v>
      </c>
      <c r="N7" s="125"/>
      <c r="O7" s="51" t="s">
        <v>6</v>
      </c>
      <c r="P7" s="51" t="s">
        <v>13</v>
      </c>
    </row>
    <row r="8" spans="1:16" ht="40" customHeight="1">
      <c r="A8" s="36"/>
      <c r="B8" s="37"/>
      <c r="D8" s="149" t="s">
        <v>2</v>
      </c>
      <c r="E8" s="150"/>
      <c r="F8" s="151"/>
      <c r="G8" s="152">
        <f>入力シート!D5</f>
        <v>0</v>
      </c>
      <c r="H8" s="153"/>
      <c r="I8" s="153"/>
      <c r="J8" s="154"/>
      <c r="K8" s="165" t="str">
        <f>IF(入力シート!D23="","代表者（＊）","監督")</f>
        <v>代表者（＊）</v>
      </c>
      <c r="L8" s="166"/>
      <c r="M8" s="152">
        <f>VLOOKUP(K8,入力シート!C23:L32,2,FALSE)</f>
        <v>0</v>
      </c>
      <c r="N8" s="154"/>
      <c r="O8" s="52" t="e">
        <f>VLOOKUP(K8,入力シート!C23:L32,4,FALSE)</f>
        <v>#N/A</v>
      </c>
      <c r="P8" s="53" t="e">
        <f>VLOOKUP(K8,入力シート!C23:L32,6,FALSE)</f>
        <v>#N/A</v>
      </c>
    </row>
    <row r="9" spans="1:16" ht="25" customHeight="1">
      <c r="A9" s="36"/>
      <c r="B9" s="37"/>
      <c r="D9" s="146" t="s">
        <v>8</v>
      </c>
      <c r="E9" s="54" t="s">
        <v>0</v>
      </c>
      <c r="F9" s="132" t="e">
        <f>VLOOKUP(K8,入力シート!C23:L32,7,FALSE)</f>
        <v>#N/A</v>
      </c>
      <c r="G9" s="132"/>
      <c r="H9" s="132"/>
      <c r="I9" s="132"/>
      <c r="J9" s="133"/>
      <c r="K9" s="126" t="s">
        <v>5</v>
      </c>
      <c r="L9" s="129"/>
      <c r="M9" s="55" t="e">
        <f>VLOOKUP(K8,入力シート!C23:L32,5,FALSE)</f>
        <v>#N/A</v>
      </c>
      <c r="N9" s="130" t="e">
        <f>VLOOKUP(K8,入力シート!C23:L32,10,FALSE)</f>
        <v>#N/A</v>
      </c>
      <c r="O9" s="131"/>
      <c r="P9" s="49" t="s">
        <v>7</v>
      </c>
    </row>
    <row r="10" spans="1:16" ht="25" customHeight="1">
      <c r="A10" s="36"/>
      <c r="B10" s="37"/>
      <c r="D10" s="147"/>
      <c r="E10" s="56"/>
      <c r="F10" s="115" t="e">
        <f>VLOOKUP(K8,入力シート!C23:L32,8,FALSE)</f>
        <v>#N/A</v>
      </c>
      <c r="G10" s="116"/>
      <c r="H10" s="116"/>
      <c r="I10" s="116"/>
      <c r="J10" s="117"/>
      <c r="K10" s="126" t="s">
        <v>114</v>
      </c>
      <c r="L10" s="127"/>
      <c r="M10" s="134" t="e">
        <f>VLOOKUP(K8,入力シート!C23:L32,9,FALSE)</f>
        <v>#N/A</v>
      </c>
      <c r="N10" s="135"/>
      <c r="O10" s="135"/>
      <c r="P10" s="136"/>
    </row>
    <row r="11" spans="1:16" ht="15" customHeight="1">
      <c r="A11" s="47"/>
      <c r="B11" s="47"/>
    </row>
    <row r="12" spans="1:16" ht="12" customHeight="1">
      <c r="A12" s="47"/>
      <c r="B12" s="47"/>
      <c r="D12" s="139" t="s">
        <v>118</v>
      </c>
      <c r="E12" s="140"/>
      <c r="F12" s="140"/>
      <c r="G12" s="141"/>
      <c r="H12" s="163" t="s">
        <v>119</v>
      </c>
      <c r="I12" s="157" t="s">
        <v>115</v>
      </c>
      <c r="J12" s="158"/>
      <c r="K12" s="158"/>
      <c r="L12" s="158"/>
      <c r="M12" s="158"/>
      <c r="N12" s="159"/>
      <c r="O12" s="146" t="s">
        <v>10</v>
      </c>
      <c r="P12" s="98" t="s">
        <v>9</v>
      </c>
    </row>
    <row r="13" spans="1:16" ht="24" customHeight="1">
      <c r="A13" s="47"/>
      <c r="B13" s="47"/>
      <c r="D13" s="167" t="s">
        <v>14</v>
      </c>
      <c r="E13" s="168"/>
      <c r="F13" s="168"/>
      <c r="G13" s="169"/>
      <c r="H13" s="164"/>
      <c r="I13" s="160"/>
      <c r="J13" s="161"/>
      <c r="K13" s="161"/>
      <c r="L13" s="161"/>
      <c r="M13" s="161"/>
      <c r="N13" s="162"/>
      <c r="O13" s="147"/>
      <c r="P13" s="100"/>
    </row>
    <row r="14" spans="1:16" ht="3" customHeight="1">
      <c r="A14" s="47"/>
      <c r="B14" s="47"/>
      <c r="D14" s="57"/>
      <c r="E14" s="57"/>
      <c r="F14" s="58"/>
      <c r="G14" s="58"/>
      <c r="H14" s="57"/>
      <c r="I14" s="58"/>
      <c r="J14" s="58"/>
      <c r="K14" s="58"/>
      <c r="L14" s="58"/>
      <c r="M14" s="58"/>
      <c r="N14" s="58"/>
      <c r="O14" s="57"/>
      <c r="P14" s="57"/>
    </row>
    <row r="15" spans="1:16" ht="20.149999999999999" customHeight="1">
      <c r="A15" s="47"/>
      <c r="B15" s="47"/>
      <c r="D15" s="97" t="s">
        <v>12</v>
      </c>
      <c r="E15" s="98"/>
      <c r="F15" s="124">
        <f>入力シート!E24</f>
        <v>0</v>
      </c>
      <c r="G15" s="125"/>
      <c r="H15" s="112">
        <f>入力シート!F24</f>
        <v>0</v>
      </c>
      <c r="I15" s="59" t="s">
        <v>0</v>
      </c>
      <c r="J15" s="60">
        <f>入力シート!I24</f>
        <v>0</v>
      </c>
      <c r="K15" s="137">
        <f>入力シート!J24</f>
        <v>0</v>
      </c>
      <c r="L15" s="137"/>
      <c r="M15" s="137"/>
      <c r="N15" s="138"/>
      <c r="O15" s="155" t="str">
        <f>入力シート!L24</f>
        <v/>
      </c>
      <c r="P15" s="142">
        <f>入力シート!H24</f>
        <v>0</v>
      </c>
    </row>
    <row r="16" spans="1:16" ht="30" customHeight="1">
      <c r="A16" s="47"/>
      <c r="B16" s="47"/>
      <c r="D16" s="99"/>
      <c r="E16" s="100"/>
      <c r="F16" s="104">
        <f>入力シート!D24</f>
        <v>0</v>
      </c>
      <c r="G16" s="105"/>
      <c r="H16" s="113"/>
      <c r="I16" s="61" t="s">
        <v>11</v>
      </c>
      <c r="J16" s="114">
        <f>入力シート!K24</f>
        <v>0</v>
      </c>
      <c r="K16" s="114"/>
      <c r="L16" s="114"/>
      <c r="M16" s="62">
        <f>入力シート!G24</f>
        <v>0</v>
      </c>
      <c r="N16" s="63" t="s">
        <v>116</v>
      </c>
      <c r="O16" s="156"/>
      <c r="P16" s="143"/>
    </row>
    <row r="17" spans="1:16" ht="20.149999999999999" customHeight="1">
      <c r="A17" s="47"/>
      <c r="B17" s="47"/>
      <c r="D17" s="97" t="s">
        <v>12</v>
      </c>
      <c r="E17" s="98"/>
      <c r="F17" s="124">
        <f>入力シート!E25</f>
        <v>0</v>
      </c>
      <c r="G17" s="125"/>
      <c r="H17" s="112">
        <f>入力シート!F25</f>
        <v>0</v>
      </c>
      <c r="I17" s="59" t="s">
        <v>0</v>
      </c>
      <c r="J17" s="64">
        <f>入力シート!I25</f>
        <v>0</v>
      </c>
      <c r="K17" s="144">
        <f>入力シート!J25</f>
        <v>0</v>
      </c>
      <c r="L17" s="144"/>
      <c r="M17" s="144"/>
      <c r="N17" s="145"/>
      <c r="O17" s="107" t="str">
        <f>入力シート!L25</f>
        <v/>
      </c>
      <c r="P17" s="95">
        <f>入力シート!H25</f>
        <v>0</v>
      </c>
    </row>
    <row r="18" spans="1:16" ht="30" customHeight="1">
      <c r="A18" s="47"/>
      <c r="B18" s="47"/>
      <c r="D18" s="99"/>
      <c r="E18" s="100"/>
      <c r="F18" s="104">
        <f>入力シート!D25</f>
        <v>0</v>
      </c>
      <c r="G18" s="105"/>
      <c r="H18" s="113"/>
      <c r="I18" s="61" t="s">
        <v>11</v>
      </c>
      <c r="J18" s="106">
        <f>入力シート!K25</f>
        <v>0</v>
      </c>
      <c r="K18" s="106"/>
      <c r="L18" s="106"/>
      <c r="M18" s="65">
        <f>入力シート!G25</f>
        <v>0</v>
      </c>
      <c r="N18" s="63" t="s">
        <v>116</v>
      </c>
      <c r="O18" s="108"/>
      <c r="P18" s="96"/>
    </row>
    <row r="19" spans="1:16" ht="20.149999999999999" customHeight="1">
      <c r="A19" s="47"/>
      <c r="B19" s="47"/>
      <c r="D19" s="97" t="s">
        <v>12</v>
      </c>
      <c r="E19" s="98"/>
      <c r="F19" s="124">
        <f>入力シート!E26</f>
        <v>0</v>
      </c>
      <c r="G19" s="125"/>
      <c r="H19" s="112">
        <f>入力シート!F26</f>
        <v>0</v>
      </c>
      <c r="I19" s="59" t="s">
        <v>0</v>
      </c>
      <c r="J19" s="64">
        <f>入力シート!I26</f>
        <v>0</v>
      </c>
      <c r="K19" s="101">
        <f>入力シート!J26</f>
        <v>0</v>
      </c>
      <c r="L19" s="102"/>
      <c r="M19" s="102"/>
      <c r="N19" s="103"/>
      <c r="O19" s="107" t="str">
        <f>入力シート!L26</f>
        <v/>
      </c>
      <c r="P19" s="95">
        <f>入力シート!H26</f>
        <v>0</v>
      </c>
    </row>
    <row r="20" spans="1:16" ht="30" customHeight="1">
      <c r="A20" s="47"/>
      <c r="B20" s="47"/>
      <c r="D20" s="99"/>
      <c r="E20" s="100"/>
      <c r="F20" s="104">
        <f>入力シート!D26</f>
        <v>0</v>
      </c>
      <c r="G20" s="105"/>
      <c r="H20" s="113"/>
      <c r="I20" s="61" t="s">
        <v>11</v>
      </c>
      <c r="J20" s="106">
        <f>入力シート!K26</f>
        <v>0</v>
      </c>
      <c r="K20" s="106"/>
      <c r="L20" s="106"/>
      <c r="M20" s="65">
        <f>入力シート!G26</f>
        <v>0</v>
      </c>
      <c r="N20" s="63" t="s">
        <v>116</v>
      </c>
      <c r="O20" s="108"/>
      <c r="P20" s="96"/>
    </row>
    <row r="21" spans="1:16" ht="20.149999999999999" customHeight="1">
      <c r="A21" s="47"/>
      <c r="B21" s="47"/>
      <c r="D21" s="97" t="s">
        <v>12</v>
      </c>
      <c r="E21" s="98"/>
      <c r="F21" s="124">
        <f>入力シート!E27</f>
        <v>0</v>
      </c>
      <c r="G21" s="125"/>
      <c r="H21" s="112">
        <f>入力シート!F27</f>
        <v>0</v>
      </c>
      <c r="I21" s="59" t="s">
        <v>0</v>
      </c>
      <c r="J21" s="64">
        <f>入力シート!I27</f>
        <v>0</v>
      </c>
      <c r="K21" s="101">
        <f>入力シート!J27</f>
        <v>0</v>
      </c>
      <c r="L21" s="102"/>
      <c r="M21" s="102"/>
      <c r="N21" s="103"/>
      <c r="O21" s="107" t="str">
        <f>入力シート!L27</f>
        <v/>
      </c>
      <c r="P21" s="95">
        <f>入力シート!H27</f>
        <v>0</v>
      </c>
    </row>
    <row r="22" spans="1:16" ht="30" customHeight="1">
      <c r="A22" s="47"/>
      <c r="B22" s="47"/>
      <c r="D22" s="99"/>
      <c r="E22" s="100"/>
      <c r="F22" s="104">
        <f>入力シート!D27</f>
        <v>0</v>
      </c>
      <c r="G22" s="105"/>
      <c r="H22" s="113"/>
      <c r="I22" s="61" t="s">
        <v>11</v>
      </c>
      <c r="J22" s="106">
        <f>入力シート!K27</f>
        <v>0</v>
      </c>
      <c r="K22" s="106"/>
      <c r="L22" s="106"/>
      <c r="M22" s="65">
        <f>入力シート!G27</f>
        <v>0</v>
      </c>
      <c r="N22" s="63" t="s">
        <v>116</v>
      </c>
      <c r="O22" s="108"/>
      <c r="P22" s="96"/>
    </row>
    <row r="23" spans="1:16" ht="20.149999999999999" customHeight="1">
      <c r="A23" s="47"/>
      <c r="B23" s="47"/>
      <c r="D23" s="97" t="s">
        <v>12</v>
      </c>
      <c r="E23" s="98"/>
      <c r="F23" s="124">
        <f>入力シート!E28</f>
        <v>0</v>
      </c>
      <c r="G23" s="125"/>
      <c r="H23" s="112">
        <f>入力シート!F28</f>
        <v>0</v>
      </c>
      <c r="I23" s="59" t="s">
        <v>0</v>
      </c>
      <c r="J23" s="64">
        <f>入力シート!I28</f>
        <v>0</v>
      </c>
      <c r="K23" s="101">
        <f>入力シート!J28</f>
        <v>0</v>
      </c>
      <c r="L23" s="102"/>
      <c r="M23" s="102"/>
      <c r="N23" s="103"/>
      <c r="O23" s="107" t="str">
        <f>入力シート!L28</f>
        <v/>
      </c>
      <c r="P23" s="95">
        <f>入力シート!H28</f>
        <v>0</v>
      </c>
    </row>
    <row r="24" spans="1:16" ht="30" customHeight="1">
      <c r="A24" s="47"/>
      <c r="B24" s="47"/>
      <c r="D24" s="99"/>
      <c r="E24" s="100"/>
      <c r="F24" s="104">
        <f>入力シート!D28</f>
        <v>0</v>
      </c>
      <c r="G24" s="105"/>
      <c r="H24" s="113"/>
      <c r="I24" s="61" t="s">
        <v>11</v>
      </c>
      <c r="J24" s="106">
        <f>入力シート!K28</f>
        <v>0</v>
      </c>
      <c r="K24" s="106"/>
      <c r="L24" s="106"/>
      <c r="M24" s="65">
        <f>入力シート!G28</f>
        <v>0</v>
      </c>
      <c r="N24" s="63" t="s">
        <v>116</v>
      </c>
      <c r="O24" s="108"/>
      <c r="P24" s="96"/>
    </row>
    <row r="25" spans="1:16" ht="20.149999999999999" customHeight="1">
      <c r="A25" s="47"/>
      <c r="B25" s="47"/>
      <c r="D25" s="97" t="s">
        <v>12</v>
      </c>
      <c r="E25" s="98"/>
      <c r="F25" s="124">
        <f>入力シート!E29</f>
        <v>0</v>
      </c>
      <c r="G25" s="125"/>
      <c r="H25" s="112">
        <f>入力シート!F29</f>
        <v>0</v>
      </c>
      <c r="I25" s="59" t="s">
        <v>0</v>
      </c>
      <c r="J25" s="64">
        <f>入力シート!I29</f>
        <v>0</v>
      </c>
      <c r="K25" s="101">
        <f>入力シート!J29</f>
        <v>0</v>
      </c>
      <c r="L25" s="102"/>
      <c r="M25" s="102"/>
      <c r="N25" s="103"/>
      <c r="O25" s="107" t="str">
        <f>入力シート!L29</f>
        <v/>
      </c>
      <c r="P25" s="95">
        <f>入力シート!H29</f>
        <v>0</v>
      </c>
    </row>
    <row r="26" spans="1:16" ht="30" customHeight="1">
      <c r="A26" s="47"/>
      <c r="B26" s="47"/>
      <c r="D26" s="99"/>
      <c r="E26" s="100"/>
      <c r="F26" s="104">
        <f>入力シート!D29</f>
        <v>0</v>
      </c>
      <c r="G26" s="105"/>
      <c r="H26" s="113"/>
      <c r="I26" s="61" t="s">
        <v>11</v>
      </c>
      <c r="J26" s="106">
        <f>入力シート!K29</f>
        <v>0</v>
      </c>
      <c r="K26" s="106"/>
      <c r="L26" s="106"/>
      <c r="M26" s="65">
        <f>入力シート!G29</f>
        <v>0</v>
      </c>
      <c r="N26" s="63" t="s">
        <v>116</v>
      </c>
      <c r="O26" s="108"/>
      <c r="P26" s="96"/>
    </row>
    <row r="27" spans="1:16" ht="20.149999999999999" customHeight="1">
      <c r="A27" s="47"/>
      <c r="B27" s="47"/>
      <c r="D27" s="97" t="s">
        <v>12</v>
      </c>
      <c r="E27" s="98"/>
      <c r="F27" s="124">
        <f>入力シート!E30</f>
        <v>0</v>
      </c>
      <c r="G27" s="125"/>
      <c r="H27" s="112">
        <f>入力シート!F30</f>
        <v>0</v>
      </c>
      <c r="I27" s="59" t="s">
        <v>0</v>
      </c>
      <c r="J27" s="64">
        <f>入力シート!I30</f>
        <v>0</v>
      </c>
      <c r="K27" s="101">
        <f>入力シート!J30</f>
        <v>0</v>
      </c>
      <c r="L27" s="102"/>
      <c r="M27" s="102"/>
      <c r="N27" s="103"/>
      <c r="O27" s="107" t="str">
        <f>入力シート!L30</f>
        <v/>
      </c>
      <c r="P27" s="95">
        <f>入力シート!H30</f>
        <v>0</v>
      </c>
    </row>
    <row r="28" spans="1:16" ht="30" customHeight="1">
      <c r="A28" s="47"/>
      <c r="B28" s="47"/>
      <c r="D28" s="99"/>
      <c r="E28" s="100"/>
      <c r="F28" s="104">
        <f>入力シート!D30</f>
        <v>0</v>
      </c>
      <c r="G28" s="105"/>
      <c r="H28" s="113"/>
      <c r="I28" s="61" t="s">
        <v>11</v>
      </c>
      <c r="J28" s="106">
        <f>入力シート!K30</f>
        <v>0</v>
      </c>
      <c r="K28" s="106"/>
      <c r="L28" s="106"/>
      <c r="M28" s="65">
        <f>入力シート!G30</f>
        <v>0</v>
      </c>
      <c r="N28" s="63" t="s">
        <v>116</v>
      </c>
      <c r="O28" s="108"/>
      <c r="P28" s="96"/>
    </row>
    <row r="29" spans="1:16" ht="20.149999999999999" customHeight="1">
      <c r="A29" s="47"/>
      <c r="B29" s="47"/>
      <c r="D29" s="97" t="s">
        <v>12</v>
      </c>
      <c r="E29" s="98"/>
      <c r="F29" s="124">
        <f>入力シート!E31</f>
        <v>0</v>
      </c>
      <c r="G29" s="125"/>
      <c r="H29" s="112">
        <f>入力シート!F31</f>
        <v>0</v>
      </c>
      <c r="I29" s="59" t="s">
        <v>0</v>
      </c>
      <c r="J29" s="64">
        <f>入力シート!I31</f>
        <v>0</v>
      </c>
      <c r="K29" s="101">
        <f>入力シート!J31</f>
        <v>0</v>
      </c>
      <c r="L29" s="102"/>
      <c r="M29" s="102"/>
      <c r="N29" s="103"/>
      <c r="O29" s="107" t="str">
        <f>入力シート!L31</f>
        <v/>
      </c>
      <c r="P29" s="95">
        <f>入力シート!H31</f>
        <v>0</v>
      </c>
    </row>
    <row r="30" spans="1:16" ht="30" customHeight="1">
      <c r="A30" s="47"/>
      <c r="B30" s="47"/>
      <c r="D30" s="99"/>
      <c r="E30" s="100"/>
      <c r="F30" s="104">
        <f>入力シート!D31</f>
        <v>0</v>
      </c>
      <c r="G30" s="105"/>
      <c r="H30" s="113"/>
      <c r="I30" s="61" t="s">
        <v>11</v>
      </c>
      <c r="J30" s="106">
        <f>入力シート!K31</f>
        <v>0</v>
      </c>
      <c r="K30" s="106"/>
      <c r="L30" s="106"/>
      <c r="M30" s="65">
        <f>入力シート!G31</f>
        <v>0</v>
      </c>
      <c r="N30" s="63" t="s">
        <v>116</v>
      </c>
      <c r="O30" s="108"/>
      <c r="P30" s="96"/>
    </row>
    <row r="31" spans="1:16" ht="10" customHeight="1">
      <c r="A31" s="36"/>
      <c r="B31" s="37"/>
    </row>
    <row r="32" spans="1:16" s="67" customFormat="1" ht="30" customHeight="1">
      <c r="A32" s="66"/>
      <c r="B32" s="66"/>
      <c r="D32" s="179" t="str">
        <f>"監督 "&amp;入力シート!N23&amp;" 名　"&amp;"競技者 "&amp;入力シート!N24&amp;" 名　"&amp;"　計 "&amp;SUM(入力シート!N23:N24)&amp;" 名"</f>
        <v>監督 0 名　競技者 0 名　　計 0 名</v>
      </c>
      <c r="E32" s="180"/>
      <c r="F32" s="180"/>
      <c r="G32" s="180"/>
      <c r="H32" s="180"/>
      <c r="I32" s="181" t="s">
        <v>112</v>
      </c>
      <c r="J32" s="180"/>
      <c r="K32" s="181" t="e">
        <f>入力シート!N25</f>
        <v>#DIV/0!</v>
      </c>
      <c r="L32" s="182"/>
      <c r="M32" s="180" t="str">
        <f>"最高年齢　"&amp;入力シート!N26&amp;" 歳 ／　最少年齢　"&amp;入力シート!N27&amp;" 歳"</f>
        <v>最高年齢　0 歳 ／　最少年齢　0 歳</v>
      </c>
      <c r="N32" s="177"/>
      <c r="O32" s="177"/>
      <c r="P32" s="127"/>
    </row>
    <row r="33" spans="1:16" s="67" customFormat="1" ht="15" customHeight="1">
      <c r="A33" s="66"/>
      <c r="B33" s="66"/>
      <c r="D33" s="68"/>
      <c r="E33" s="68"/>
      <c r="F33" s="68"/>
      <c r="G33" s="68"/>
      <c r="H33" s="68"/>
      <c r="I33" s="69"/>
      <c r="J33" s="68"/>
      <c r="K33" s="69"/>
      <c r="L33" s="70"/>
      <c r="M33" s="68"/>
      <c r="N33" s="71"/>
      <c r="O33" s="71"/>
      <c r="P33" s="71"/>
    </row>
    <row r="34" spans="1:16" ht="15" customHeight="1">
      <c r="D34" s="72"/>
      <c r="E34" s="72"/>
      <c r="F34" s="72"/>
      <c r="G34" s="72"/>
      <c r="H34" s="72"/>
      <c r="I34" s="72"/>
      <c r="J34" s="72"/>
      <c r="K34" s="72"/>
      <c r="L34" s="72"/>
      <c r="M34" s="72"/>
      <c r="N34" s="72"/>
      <c r="O34" s="72"/>
      <c r="P34" s="72"/>
    </row>
    <row r="35" spans="1:16" ht="80.150000000000006" customHeight="1">
      <c r="D35" s="186" t="s">
        <v>125</v>
      </c>
      <c r="E35" s="187"/>
      <c r="F35" s="183">
        <f>入力シート!C35</f>
        <v>0</v>
      </c>
      <c r="G35" s="184"/>
      <c r="H35" s="184"/>
      <c r="I35" s="184"/>
      <c r="J35" s="184"/>
      <c r="K35" s="184"/>
      <c r="L35" s="184"/>
      <c r="M35" s="184"/>
      <c r="N35" s="184"/>
      <c r="O35" s="184"/>
      <c r="P35" s="185"/>
    </row>
    <row r="36" spans="1:16" ht="10" customHeight="1"/>
    <row r="37" spans="1:16" ht="10" customHeight="1"/>
    <row r="38" spans="1:16" s="67" customFormat="1" ht="30" customHeight="1">
      <c r="A38" s="66"/>
      <c r="B38" s="66"/>
      <c r="D38" s="170" t="s">
        <v>126</v>
      </c>
      <c r="E38" s="171"/>
      <c r="F38" s="73"/>
      <c r="G38" s="73">
        <f>入力シート!D39</f>
        <v>0</v>
      </c>
      <c r="H38" s="176" t="s">
        <v>128</v>
      </c>
      <c r="I38" s="177"/>
      <c r="J38" s="178"/>
      <c r="K38" s="173">
        <f>入力シート!F39</f>
        <v>0</v>
      </c>
      <c r="L38" s="174"/>
      <c r="M38" s="174"/>
      <c r="N38" s="174"/>
      <c r="O38" s="174"/>
      <c r="P38" s="175"/>
    </row>
    <row r="39" spans="1:16" ht="10" customHeight="1"/>
  </sheetData>
  <mergeCells count="100">
    <mergeCell ref="D38:E38"/>
    <mergeCell ref="H38:J38"/>
    <mergeCell ref="K38:P38"/>
    <mergeCell ref="D32:H32"/>
    <mergeCell ref="I32:J32"/>
    <mergeCell ref="K32:L32"/>
    <mergeCell ref="M32:P32"/>
    <mergeCell ref="D35:E35"/>
    <mergeCell ref="F35:P35"/>
    <mergeCell ref="P29:P30"/>
    <mergeCell ref="F30:G30"/>
    <mergeCell ref="J30:L30"/>
    <mergeCell ref="D27:E28"/>
    <mergeCell ref="F27:G27"/>
    <mergeCell ref="H27:H28"/>
    <mergeCell ref="K27:N27"/>
    <mergeCell ref="O27:O28"/>
    <mergeCell ref="P27:P28"/>
    <mergeCell ref="F28:G28"/>
    <mergeCell ref="J28:L28"/>
    <mergeCell ref="D29:E30"/>
    <mergeCell ref="F29:G29"/>
    <mergeCell ref="H29:H30"/>
    <mergeCell ref="K29:N29"/>
    <mergeCell ref="O29:O30"/>
    <mergeCell ref="P25:P26"/>
    <mergeCell ref="F26:G26"/>
    <mergeCell ref="J26:L26"/>
    <mergeCell ref="D23:E24"/>
    <mergeCell ref="F23:G23"/>
    <mergeCell ref="H23:H24"/>
    <mergeCell ref="K23:N23"/>
    <mergeCell ref="O23:O24"/>
    <mergeCell ref="P23:P24"/>
    <mergeCell ref="F24:G24"/>
    <mergeCell ref="J24:L24"/>
    <mergeCell ref="D25:E26"/>
    <mergeCell ref="F25:G25"/>
    <mergeCell ref="H25:H26"/>
    <mergeCell ref="K25:N25"/>
    <mergeCell ref="O25:O26"/>
    <mergeCell ref="P21:P22"/>
    <mergeCell ref="F22:G22"/>
    <mergeCell ref="J22:L22"/>
    <mergeCell ref="D19:E20"/>
    <mergeCell ref="F19:G19"/>
    <mergeCell ref="H19:H20"/>
    <mergeCell ref="K19:N19"/>
    <mergeCell ref="O19:O20"/>
    <mergeCell ref="P19:P20"/>
    <mergeCell ref="F20:G20"/>
    <mergeCell ref="J20:L20"/>
    <mergeCell ref="D21:E22"/>
    <mergeCell ref="F21:G21"/>
    <mergeCell ref="H21:H22"/>
    <mergeCell ref="K21:N21"/>
    <mergeCell ref="O21:O22"/>
    <mergeCell ref="P17:P18"/>
    <mergeCell ref="F18:G18"/>
    <mergeCell ref="J18:L18"/>
    <mergeCell ref="D15:E16"/>
    <mergeCell ref="F15:G15"/>
    <mergeCell ref="H15:H16"/>
    <mergeCell ref="K15:N15"/>
    <mergeCell ref="O15:O16"/>
    <mergeCell ref="P15:P16"/>
    <mergeCell ref="F16:G16"/>
    <mergeCell ref="J16:L16"/>
    <mergeCell ref="D17:E18"/>
    <mergeCell ref="F17:G17"/>
    <mergeCell ref="H17:H18"/>
    <mergeCell ref="K17:N17"/>
    <mergeCell ref="O17:O18"/>
    <mergeCell ref="D12:G12"/>
    <mergeCell ref="H12:H13"/>
    <mergeCell ref="I12:N13"/>
    <mergeCell ref="O12:O13"/>
    <mergeCell ref="P12:P13"/>
    <mergeCell ref="D13:G13"/>
    <mergeCell ref="D9:D10"/>
    <mergeCell ref="F9:J9"/>
    <mergeCell ref="K9:L9"/>
    <mergeCell ref="N9:O9"/>
    <mergeCell ref="F10:J10"/>
    <mergeCell ref="K10:L10"/>
    <mergeCell ref="M10:P10"/>
    <mergeCell ref="D7:F7"/>
    <mergeCell ref="G7:J7"/>
    <mergeCell ref="K7:L7"/>
    <mergeCell ref="M7:N7"/>
    <mergeCell ref="D8:F8"/>
    <mergeCell ref="G8:J8"/>
    <mergeCell ref="K8:L8"/>
    <mergeCell ref="M8:N8"/>
    <mergeCell ref="L1:P1"/>
    <mergeCell ref="D2:P2"/>
    <mergeCell ref="D3:P3"/>
    <mergeCell ref="M5:P5"/>
    <mergeCell ref="D6:F6"/>
    <mergeCell ref="M6:P6"/>
  </mergeCells>
  <phoneticPr fontId="1"/>
  <printOptions horizontalCentered="1"/>
  <pageMargins left="0.35433070866141736" right="0.39370078740157483" top="0.59055118110236227" bottom="0.39370078740157483" header="0.19685039370078741" footer="0.19685039370078741"/>
  <pageSetup paperSize="9" scale="9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8"/>
  <sheetViews>
    <sheetView workbookViewId="0">
      <selection activeCell="B17" sqref="B17"/>
    </sheetView>
  </sheetViews>
  <sheetFormatPr defaultRowHeight="13"/>
  <cols>
    <col min="1" max="1" width="4.6328125" customWidth="1"/>
    <col min="2" max="2" width="35.6328125" customWidth="1"/>
    <col min="3" max="3" width="43" customWidth="1"/>
    <col min="4" max="6" width="15.6328125" customWidth="1"/>
  </cols>
  <sheetData>
    <row r="1" spans="1:6">
      <c r="A1" s="2">
        <v>1</v>
      </c>
      <c r="B1" t="s">
        <v>15</v>
      </c>
    </row>
    <row r="2" spans="1:6">
      <c r="A2" s="2">
        <v>2</v>
      </c>
      <c r="B2" t="s">
        <v>16</v>
      </c>
      <c r="C2" s="1" t="s">
        <v>64</v>
      </c>
      <c r="D2" s="3" t="s">
        <v>89</v>
      </c>
      <c r="E2" s="3" t="s">
        <v>89</v>
      </c>
      <c r="F2" s="3" t="s">
        <v>89</v>
      </c>
    </row>
    <row r="3" spans="1:6">
      <c r="A3" s="2">
        <v>3</v>
      </c>
      <c r="B3" t="s">
        <v>17</v>
      </c>
      <c r="C3" s="1" t="s">
        <v>65</v>
      </c>
      <c r="D3" s="1" t="s">
        <v>61</v>
      </c>
      <c r="E3" s="1" t="s">
        <v>62</v>
      </c>
      <c r="F3" s="3" t="s">
        <v>89</v>
      </c>
    </row>
    <row r="4" spans="1:6">
      <c r="A4" s="2">
        <v>4</v>
      </c>
      <c r="B4" t="s">
        <v>18</v>
      </c>
      <c r="C4" s="1" t="s">
        <v>67</v>
      </c>
      <c r="D4" s="3" t="s">
        <v>89</v>
      </c>
      <c r="E4" s="3" t="s">
        <v>89</v>
      </c>
      <c r="F4" s="3" t="s">
        <v>89</v>
      </c>
    </row>
    <row r="5" spans="1:6">
      <c r="A5" s="2">
        <v>5</v>
      </c>
      <c r="B5" t="s">
        <v>19</v>
      </c>
      <c r="C5" s="1" t="s">
        <v>66</v>
      </c>
      <c r="D5" s="1" t="s">
        <v>87</v>
      </c>
      <c r="E5" s="1" t="s">
        <v>88</v>
      </c>
      <c r="F5" s="1" t="s">
        <v>63</v>
      </c>
    </row>
    <row r="6" spans="1:6">
      <c r="A6" s="2">
        <v>6</v>
      </c>
      <c r="B6" t="s">
        <v>20</v>
      </c>
      <c r="C6" s="1" t="s">
        <v>68</v>
      </c>
      <c r="D6" s="3" t="s">
        <v>89</v>
      </c>
      <c r="E6" s="3" t="s">
        <v>89</v>
      </c>
      <c r="F6" s="3" t="s">
        <v>89</v>
      </c>
    </row>
    <row r="7" spans="1:6">
      <c r="A7" s="2">
        <v>7</v>
      </c>
      <c r="B7" t="s">
        <v>21</v>
      </c>
      <c r="C7" s="1" t="s">
        <v>69</v>
      </c>
      <c r="D7" s="1" t="s">
        <v>61</v>
      </c>
      <c r="E7" s="1" t="s">
        <v>62</v>
      </c>
      <c r="F7" s="3" t="s">
        <v>89</v>
      </c>
    </row>
    <row r="8" spans="1:6">
      <c r="A8" s="2">
        <v>8</v>
      </c>
      <c r="B8" t="s">
        <v>22</v>
      </c>
    </row>
    <row r="9" spans="1:6">
      <c r="A9" s="2">
        <v>9</v>
      </c>
      <c r="B9" t="s">
        <v>23</v>
      </c>
    </row>
    <row r="10" spans="1:6">
      <c r="A10" s="2">
        <v>10</v>
      </c>
      <c r="B10" t="s">
        <v>24</v>
      </c>
    </row>
    <row r="11" spans="1:6">
      <c r="A11" s="2">
        <v>11</v>
      </c>
      <c r="B11" t="s">
        <v>25</v>
      </c>
    </row>
    <row r="12" spans="1:6">
      <c r="A12" s="2">
        <v>12</v>
      </c>
      <c r="B12" t="s">
        <v>26</v>
      </c>
    </row>
    <row r="13" spans="1:6">
      <c r="A13" s="2">
        <v>13</v>
      </c>
      <c r="B13" t="s">
        <v>27</v>
      </c>
    </row>
    <row r="14" spans="1:6">
      <c r="A14" s="2">
        <v>14</v>
      </c>
      <c r="B14" t="s">
        <v>28</v>
      </c>
    </row>
    <row r="15" spans="1:6">
      <c r="A15" s="2">
        <v>15</v>
      </c>
      <c r="B15" t="s">
        <v>29</v>
      </c>
    </row>
    <row r="16" spans="1:6">
      <c r="A16" s="2">
        <v>16</v>
      </c>
      <c r="B16" t="s">
        <v>137</v>
      </c>
    </row>
    <row r="17" spans="1:2">
      <c r="A17" s="2">
        <v>17</v>
      </c>
      <c r="B17" t="s">
        <v>30</v>
      </c>
    </row>
    <row r="18" spans="1:2">
      <c r="A18" s="2">
        <v>18</v>
      </c>
      <c r="B18" t="s">
        <v>31</v>
      </c>
    </row>
    <row r="19" spans="1:2">
      <c r="A19" s="2">
        <v>19</v>
      </c>
      <c r="B19" t="s">
        <v>32</v>
      </c>
    </row>
    <row r="20" spans="1:2">
      <c r="A20" s="2">
        <v>20</v>
      </c>
      <c r="B20" t="s">
        <v>33</v>
      </c>
    </row>
    <row r="21" spans="1:2">
      <c r="A21" s="2">
        <v>21</v>
      </c>
      <c r="B21" t="s">
        <v>34</v>
      </c>
    </row>
    <row r="22" spans="1:2">
      <c r="A22" s="2">
        <v>22</v>
      </c>
      <c r="B22" t="s">
        <v>35</v>
      </c>
    </row>
    <row r="23" spans="1:2">
      <c r="A23" s="2">
        <v>23</v>
      </c>
      <c r="B23" t="s">
        <v>36</v>
      </c>
    </row>
    <row r="24" spans="1:2">
      <c r="A24" s="2">
        <v>24</v>
      </c>
      <c r="B24" t="s">
        <v>37</v>
      </c>
    </row>
    <row r="25" spans="1:2">
      <c r="A25" s="2">
        <v>25</v>
      </c>
      <c r="B25" t="s">
        <v>38</v>
      </c>
    </row>
    <row r="26" spans="1:2">
      <c r="A26" s="2">
        <v>26</v>
      </c>
      <c r="B26" t="s">
        <v>39</v>
      </c>
    </row>
    <row r="27" spans="1:2">
      <c r="A27" s="2">
        <v>27</v>
      </c>
      <c r="B27" t="s">
        <v>40</v>
      </c>
    </row>
    <row r="28" spans="1:2">
      <c r="A28" s="2">
        <v>28</v>
      </c>
      <c r="B28" t="s">
        <v>41</v>
      </c>
    </row>
    <row r="29" spans="1:2">
      <c r="A29" s="2">
        <v>29</v>
      </c>
      <c r="B29" t="s">
        <v>42</v>
      </c>
    </row>
    <row r="30" spans="1:2">
      <c r="A30" s="2">
        <v>30</v>
      </c>
      <c r="B30" t="s">
        <v>43</v>
      </c>
    </row>
    <row r="31" spans="1:2">
      <c r="A31" s="2">
        <v>31</v>
      </c>
      <c r="B31" t="s">
        <v>44</v>
      </c>
    </row>
    <row r="32" spans="1:2">
      <c r="A32" s="2">
        <v>32</v>
      </c>
      <c r="B32" t="s">
        <v>45</v>
      </c>
    </row>
    <row r="33" spans="1:2">
      <c r="A33" s="2">
        <v>33</v>
      </c>
      <c r="B33" t="s">
        <v>46</v>
      </c>
    </row>
    <row r="34" spans="1:2">
      <c r="A34" s="2">
        <v>34</v>
      </c>
      <c r="B34" t="s">
        <v>47</v>
      </c>
    </row>
    <row r="35" spans="1:2">
      <c r="A35" s="2">
        <v>35</v>
      </c>
      <c r="B35" t="s">
        <v>48</v>
      </c>
    </row>
    <row r="36" spans="1:2">
      <c r="A36" s="2">
        <v>36</v>
      </c>
      <c r="B36" t="s">
        <v>49</v>
      </c>
    </row>
    <row r="37" spans="1:2">
      <c r="A37" s="2">
        <v>37</v>
      </c>
      <c r="B37" t="s">
        <v>50</v>
      </c>
    </row>
    <row r="38" spans="1:2">
      <c r="A38" s="2">
        <v>38</v>
      </c>
      <c r="B38" t="s">
        <v>51</v>
      </c>
    </row>
    <row r="39" spans="1:2">
      <c r="A39" s="2">
        <v>39</v>
      </c>
      <c r="B39" t="s">
        <v>52</v>
      </c>
    </row>
    <row r="40" spans="1:2">
      <c r="A40" s="2">
        <v>40</v>
      </c>
      <c r="B40" t="s">
        <v>53</v>
      </c>
    </row>
    <row r="41" spans="1:2">
      <c r="A41" s="2">
        <v>41</v>
      </c>
      <c r="B41" t="s">
        <v>54</v>
      </c>
    </row>
    <row r="42" spans="1:2">
      <c r="A42" s="2">
        <v>42</v>
      </c>
      <c r="B42" t="s">
        <v>55</v>
      </c>
    </row>
    <row r="43" spans="1:2">
      <c r="A43" s="2">
        <v>43</v>
      </c>
      <c r="B43" t="s">
        <v>56</v>
      </c>
    </row>
    <row r="44" spans="1:2">
      <c r="A44" s="2">
        <v>44</v>
      </c>
      <c r="B44" t="s">
        <v>57</v>
      </c>
    </row>
    <row r="45" spans="1:2">
      <c r="A45" s="2">
        <v>45</v>
      </c>
      <c r="B45" t="s">
        <v>58</v>
      </c>
    </row>
    <row r="46" spans="1:2">
      <c r="A46" s="2">
        <v>46</v>
      </c>
      <c r="B46" t="s">
        <v>59</v>
      </c>
    </row>
    <row r="47" spans="1:2">
      <c r="A47" s="2">
        <v>47</v>
      </c>
      <c r="B47" t="s">
        <v>60</v>
      </c>
    </row>
    <row r="48" spans="1:2">
      <c r="A48" s="2">
        <v>48</v>
      </c>
      <c r="B48" t="s">
        <v>132</v>
      </c>
    </row>
  </sheetData>
  <sheetProtection sheet="1"/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入力シート</vt:lpstr>
      <vt:lpstr>参加登録</vt:lpstr>
      <vt:lpstr>変更届</vt:lpstr>
      <vt:lpstr>加盟団体番号</vt:lpstr>
      <vt:lpstr>入力シート!Print_Area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Akihisa Naito</dc:creator>
  <cp:lastModifiedBy>髙橋 俊</cp:lastModifiedBy>
  <cp:lastPrinted>2021-07-25T13:47:22Z</cp:lastPrinted>
  <dcterms:created xsi:type="dcterms:W3CDTF">2006-02-02T07:53:17Z</dcterms:created>
  <dcterms:modified xsi:type="dcterms:W3CDTF">2025-07-11T06:58:27Z</dcterms:modified>
</cp:coreProperties>
</file>